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H:\_ Monthly Sports Wagering Data\2025\"/>
    </mc:Choice>
  </mc:AlternateContent>
  <xr:revisionPtr revIDLastSave="0" documentId="13_ncr:1_{D324BFA0-8A3F-4083-9A9B-7F3328CA75DF}" xr6:coauthVersionLast="47" xr6:coauthVersionMax="47" xr10:uidLastSave="{00000000-0000-0000-0000-000000000000}"/>
  <bookViews>
    <workbookView xWindow="1530" yWindow="735" windowWidth="23325" windowHeight="14505" tabRatio="789" xr2:uid="{00000000-000D-0000-FFFF-FFFF00000000}"/>
  </bookViews>
  <sheets>
    <sheet name="Nov 2025 SW Data" sheetId="14" r:id="rId1"/>
    <sheet name="Bets By Sport" sheetId="24" r:id="rId2"/>
  </sheets>
  <externalReferences>
    <externalReference r:id="rId3"/>
    <externalReference r:id="rId4"/>
  </externalReferences>
  <definedNames>
    <definedName name="Current_FY_Contributions">#REF!</definedName>
    <definedName name="Current_FY_Expired">#REF!</definedName>
    <definedName name="datapaste" localSheetId="1">'[1]Data Paste'!$C$2:$CL$14</definedName>
    <definedName name="datapaste">#REF!</definedName>
    <definedName name="datapasteYTD" localSheetId="1">'[1]Data Paste'!$C$17:$CL$29</definedName>
    <definedName name="datapasteYTD">#REF!</definedName>
    <definedName name="Paste" localSheetId="1">'[2]Data Paste'!#REF!</definedName>
    <definedName name="Paste">#REF!</definedName>
    <definedName name="_xlnm.Print_Area" localSheetId="1">'Bets By Sport'!$A$1:$H$36</definedName>
    <definedName name="_xlnm.Print_Area" localSheetId="0">'Nov 2025 SW Data'!$A$1:$J$104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4" i="24" l="1"/>
  <c r="F32" i="24"/>
  <c r="G32" i="24" s="1"/>
  <c r="F31" i="24"/>
  <c r="F28" i="24"/>
  <c r="F27" i="24"/>
  <c r="F25" i="24"/>
  <c r="G25" i="24" s="1"/>
  <c r="E35" i="24"/>
  <c r="C35" i="24"/>
  <c r="E18" i="24"/>
  <c r="F17" i="24"/>
  <c r="F13" i="24"/>
  <c r="F11" i="24"/>
  <c r="G11" i="24" s="1"/>
  <c r="F8" i="24"/>
  <c r="G8" i="24" s="1"/>
  <c r="F35" i="24" l="1"/>
  <c r="G35" i="24" s="1"/>
  <c r="D32" i="24"/>
  <c r="D33" i="24"/>
  <c r="F33" i="24"/>
  <c r="G33" i="24" s="1"/>
  <c r="F9" i="24"/>
  <c r="G9" i="24" s="1"/>
  <c r="D27" i="24"/>
  <c r="D26" i="24"/>
  <c r="F15" i="24"/>
  <c r="G15" i="24" s="1"/>
  <c r="F26" i="24"/>
  <c r="G26" i="24" s="1"/>
  <c r="D29" i="24"/>
  <c r="F29" i="24"/>
  <c r="G29" i="24" s="1"/>
  <c r="D23" i="24"/>
  <c r="D9" i="24"/>
  <c r="F23" i="24"/>
  <c r="G23" i="24" s="1"/>
  <c r="D30" i="24"/>
  <c r="F6" i="24"/>
  <c r="G6" i="24" s="1"/>
  <c r="F16" i="24"/>
  <c r="G16" i="24" s="1"/>
  <c r="G27" i="24"/>
  <c r="G13" i="24"/>
  <c r="D31" i="24"/>
  <c r="F10" i="24"/>
  <c r="G10" i="24" s="1"/>
  <c r="G34" i="24"/>
  <c r="D28" i="24"/>
  <c r="F7" i="24"/>
  <c r="G7" i="24" s="1"/>
  <c r="G31" i="24"/>
  <c r="G17" i="24"/>
  <c r="F14" i="24"/>
  <c r="G14" i="24" s="1"/>
  <c r="C18" i="24"/>
  <c r="D14" i="24" s="1"/>
  <c r="G28" i="24"/>
  <c r="F12" i="24"/>
  <c r="G12" i="24" s="1"/>
  <c r="D6" i="24"/>
  <c r="F30" i="24"/>
  <c r="G30" i="24" s="1"/>
  <c r="D24" i="24"/>
  <c r="D34" i="24"/>
  <c r="F24" i="24"/>
  <c r="G24" i="24" s="1"/>
  <c r="D25" i="24"/>
  <c r="D16" i="24" l="1"/>
  <c r="D10" i="24"/>
  <c r="D35" i="24"/>
  <c r="F18" i="24"/>
  <c r="G18" i="24" s="1"/>
  <c r="D8" i="24"/>
  <c r="D12" i="24"/>
  <c r="D15" i="24"/>
  <c r="D13" i="24"/>
  <c r="D17" i="24"/>
  <c r="D7" i="24"/>
  <c r="D18" i="24" s="1"/>
  <c r="D11" i="24"/>
  <c r="E10" i="14" l="1"/>
  <c r="E11" i="14" l="1"/>
  <c r="B80" i="14" l="1"/>
  <c r="B91" i="14" s="1"/>
  <c r="B38" i="14"/>
  <c r="E7" i="14" l="1"/>
  <c r="E6" i="14" l="1"/>
  <c r="A87" i="14" l="1"/>
  <c r="A44" i="14"/>
  <c r="B37" i="14" l="1"/>
  <c r="B79" i="14" l="1"/>
  <c r="B90" i="14" s="1"/>
  <c r="E21" i="14" l="1"/>
  <c r="E19" i="14"/>
  <c r="E17" i="14"/>
  <c r="E18" i="14" l="1"/>
  <c r="E20" i="14"/>
  <c r="E16" i="14"/>
  <c r="E30" i="14"/>
  <c r="E29" i="14"/>
  <c r="E31" i="14"/>
  <c r="E28" i="14"/>
  <c r="E70" i="14" l="1"/>
  <c r="E34" i="14"/>
  <c r="E8" i="14"/>
  <c r="E26" i="14"/>
  <c r="E72" i="14"/>
  <c r="E22" i="14"/>
  <c r="E14" i="14"/>
  <c r="E52" i="14"/>
  <c r="E58" i="14"/>
  <c r="J38" i="14"/>
  <c r="E54" i="14"/>
  <c r="E55" i="14"/>
  <c r="E65" i="14"/>
  <c r="C37" i="14"/>
  <c r="E15" i="14"/>
  <c r="E53" i="14"/>
  <c r="E59" i="14"/>
  <c r="C38" i="14" l="1"/>
  <c r="I38" i="14"/>
  <c r="D38" i="14"/>
  <c r="G38" i="14"/>
  <c r="F38" i="14"/>
  <c r="G37" i="14"/>
  <c r="J37" i="14"/>
  <c r="I37" i="14"/>
  <c r="F37" i="14"/>
  <c r="D37" i="14"/>
  <c r="E71" i="14"/>
  <c r="D79" i="14"/>
  <c r="I80" i="14"/>
  <c r="F79" i="14"/>
  <c r="G80" i="14"/>
  <c r="C79" i="14"/>
  <c r="D80" i="14"/>
  <c r="J79" i="14"/>
  <c r="J80" i="14"/>
  <c r="I79" i="14"/>
  <c r="F80" i="14"/>
  <c r="C80" i="14"/>
  <c r="G79" i="14"/>
  <c r="E24" i="14"/>
  <c r="E25" i="14"/>
  <c r="E49" i="14"/>
  <c r="E48" i="14"/>
  <c r="E76" i="14"/>
  <c r="E77" i="14"/>
  <c r="E13" i="14"/>
  <c r="E56" i="14"/>
  <c r="E12" i="14"/>
  <c r="E61" i="14"/>
  <c r="E60" i="14"/>
  <c r="E35" i="14"/>
  <c r="E9" i="14"/>
  <c r="E57" i="14"/>
  <c r="E68" i="14"/>
  <c r="E69" i="14"/>
  <c r="E74" i="14"/>
  <c r="E75" i="14"/>
  <c r="E66" i="14"/>
  <c r="E67" i="14"/>
  <c r="E27" i="14"/>
  <c r="E23" i="14"/>
  <c r="E64" i="14"/>
  <c r="E62" i="14"/>
  <c r="E63" i="14"/>
  <c r="E33" i="14"/>
  <c r="E51" i="14"/>
  <c r="E32" i="14"/>
  <c r="E73" i="14"/>
  <c r="E50" i="14"/>
  <c r="H38" i="14" l="1"/>
  <c r="H37" i="14"/>
  <c r="H80" i="14"/>
  <c r="H79" i="14"/>
  <c r="J90" i="14"/>
  <c r="I91" i="14"/>
  <c r="E37" i="14"/>
  <c r="D90" i="14"/>
  <c r="E38" i="14"/>
  <c r="J91" i="14"/>
  <c r="G90" i="14"/>
  <c r="F91" i="14"/>
  <c r="F90" i="14"/>
  <c r="D91" i="14"/>
  <c r="G91" i="14"/>
  <c r="E80" i="14"/>
  <c r="C91" i="14"/>
  <c r="I90" i="14"/>
  <c r="C90" i="14"/>
  <c r="E79" i="14"/>
  <c r="H90" i="14" l="1"/>
  <c r="H91" i="14"/>
  <c r="E90" i="14"/>
  <c r="E91" i="14"/>
</calcChain>
</file>

<file path=xl/sharedStrings.xml><?xml version="1.0" encoding="utf-8"?>
<sst xmlns="http://schemas.openxmlformats.org/spreadsheetml/2006/main" count="162" uniqueCount="79">
  <si>
    <t>Prizes Paid</t>
  </si>
  <si>
    <t>Taxable Win</t>
  </si>
  <si>
    <t>Licensee</t>
  </si>
  <si>
    <t>Month</t>
  </si>
  <si>
    <t>Maryland Lottery and Gaming - Sports Wagering Revenues</t>
  </si>
  <si>
    <t>Ocean Downs Casino</t>
  </si>
  <si>
    <t>Handle</t>
  </si>
  <si>
    <t>Hold %</t>
  </si>
  <si>
    <r>
      <t xml:space="preserve">- </t>
    </r>
    <r>
      <rPr>
        <b/>
        <sz val="11"/>
        <rFont val="Calibri"/>
        <family val="2"/>
        <scheme val="minor"/>
      </rPr>
      <t>Handle</t>
    </r>
    <r>
      <rPr>
        <sz val="11"/>
        <rFont val="Calibri"/>
        <family val="2"/>
        <scheme val="minor"/>
      </rPr>
      <t xml:space="preserve"> is the amount of wagers made by players during the reporting period, including promotional play, if any.</t>
    </r>
  </si>
  <si>
    <t>Expired</t>
  </si>
  <si>
    <r>
      <rPr>
        <b/>
        <sz val="11"/>
        <rFont val="Calibri"/>
        <family val="2"/>
        <scheme val="minor"/>
      </rPr>
      <t>- Hold Percentage</t>
    </r>
    <r>
      <rPr>
        <sz val="11"/>
        <rFont val="Calibri"/>
        <family val="2"/>
        <scheme val="minor"/>
      </rPr>
      <t xml:space="preserve">  is determined based on wagers that were placed during the reporting period even if the sporting event has not concluded. As a result, the reported Hold will change as wagers are settled in future periods.</t>
    </r>
  </si>
  <si>
    <t>Bingo World</t>
  </si>
  <si>
    <t>Riverboat on the Potomac</t>
  </si>
  <si>
    <t>MGM National Harbor</t>
  </si>
  <si>
    <t>RETAIL</t>
  </si>
  <si>
    <t>FYTD</t>
  </si>
  <si>
    <t>Contributions</t>
  </si>
  <si>
    <t>Other</t>
  </si>
  <si>
    <t>Promotion</t>
  </si>
  <si>
    <t>to the State</t>
  </si>
  <si>
    <t>Prizes</t>
  </si>
  <si>
    <t>Play</t>
  </si>
  <si>
    <t>Greenmount OTB</t>
  </si>
  <si>
    <t>BetMGM</t>
  </si>
  <si>
    <t>Caesars</t>
  </si>
  <si>
    <t>MOBILE</t>
  </si>
  <si>
    <t>COMBINED STATEWIDE TOTALS</t>
  </si>
  <si>
    <t>Mobile and Retail</t>
  </si>
  <si>
    <r>
      <t xml:space="preserve">   </t>
    </r>
    <r>
      <rPr>
        <b/>
        <i/>
        <sz val="11"/>
        <rFont val="Calibri"/>
        <family val="2"/>
        <scheme val="minor"/>
      </rPr>
      <t>Note:</t>
    </r>
    <r>
      <rPr>
        <sz val="11"/>
        <rFont val="Calibri"/>
        <family val="2"/>
        <scheme val="minor"/>
      </rPr>
      <t xml:space="preserve"> Handle and prizes paid during the Controlled Demonstrations conducted by each Licensee are included in their initial monthly data.</t>
    </r>
  </si>
  <si>
    <t>Deductions</t>
  </si>
  <si>
    <r>
      <t>- Other Deductions</t>
    </r>
    <r>
      <rPr>
        <sz val="11"/>
        <color theme="1"/>
        <rFont val="Calibri"/>
        <family val="2"/>
      </rPr>
      <t xml:space="preserve"> include adjustments and federal excise taxes paid.  </t>
    </r>
    <r>
      <rPr>
        <b/>
        <sz val="11"/>
        <color theme="1"/>
        <rFont val="Calibri"/>
        <family val="2"/>
      </rPr>
      <t/>
    </r>
  </si>
  <si>
    <r>
      <t xml:space="preserve">- </t>
    </r>
    <r>
      <rPr>
        <b/>
        <sz val="11"/>
        <rFont val="Calibri"/>
        <family val="2"/>
        <scheme val="minor"/>
      </rPr>
      <t>Taxable Win</t>
    </r>
    <r>
      <rPr>
        <sz val="11"/>
        <color theme="1"/>
        <rFont val="Calibri"/>
        <family val="2"/>
      </rPr>
      <t xml:space="preserve"> is handle less prizes paid less promotional play redeemed less other deductions. A negative taxable win (a loss) is reflected as $0 taxable win. Losses may be carried forward and deducted from taxable win within the subsequent 3 months.</t>
    </r>
  </si>
  <si>
    <t>Maryland Stadium Sub</t>
  </si>
  <si>
    <t>Hollywood Casino</t>
  </si>
  <si>
    <t>Horseshoe Casino</t>
  </si>
  <si>
    <t>Live! Casino</t>
  </si>
  <si>
    <t>Draft Kings</t>
  </si>
  <si>
    <t>Live! Casino (M)</t>
  </si>
  <si>
    <t>Hollywood Casino (M)</t>
  </si>
  <si>
    <t>Bingo World (M)</t>
  </si>
  <si>
    <t>Long Shot's (M)</t>
  </si>
  <si>
    <t>SuperBook</t>
  </si>
  <si>
    <t>Maryland Stadium Sub (M)</t>
  </si>
  <si>
    <t>Crab Sports</t>
  </si>
  <si>
    <t>Greenmount (M)</t>
  </si>
  <si>
    <t>Canton Gaming / Canton</t>
  </si>
  <si>
    <t>Whitman Gaming</t>
  </si>
  <si>
    <t>Canton Gaming / Towson</t>
  </si>
  <si>
    <t>Total Retail</t>
  </si>
  <si>
    <t>Total Mobile</t>
  </si>
  <si>
    <t>Total</t>
  </si>
  <si>
    <t>Veterans Services</t>
  </si>
  <si>
    <t>Bally's</t>
  </si>
  <si>
    <r>
      <t>- Promotional Play</t>
    </r>
    <r>
      <rPr>
        <sz val="11"/>
        <color theme="1"/>
        <rFont val="Calibri"/>
        <family val="2"/>
        <scheme val="minor"/>
      </rPr>
      <t xml:space="preserve"> is the deductible amount of complimentary play provided to customers by sports wagering operators. </t>
    </r>
  </si>
  <si>
    <r>
      <t xml:space="preserve">- </t>
    </r>
    <r>
      <rPr>
        <b/>
        <sz val="11"/>
        <rFont val="Calibri"/>
        <family val="2"/>
        <scheme val="minor"/>
      </rPr>
      <t>Expired Prizes</t>
    </r>
    <r>
      <rPr>
        <sz val="11"/>
        <rFont val="Calibri"/>
        <family val="2"/>
        <scheme val="minor"/>
      </rPr>
      <t xml:space="preserve"> are included in the Prizes Paid total in the month they expire. Funds are transferred to the Problem Gambling Fund. Prizes withheld from Voluntarily Excluded and other individuals are included in the Expired Prizes total.</t>
    </r>
  </si>
  <si>
    <t>Long Shot's / Betfred</t>
  </si>
  <si>
    <t>Long Shot's / Caesars</t>
  </si>
  <si>
    <r>
      <t xml:space="preserve">- </t>
    </r>
    <r>
      <rPr>
        <b/>
        <sz val="11"/>
        <rFont val="Calibri"/>
        <family val="2"/>
        <scheme val="minor"/>
      </rPr>
      <t xml:space="preserve">Contributions to the State </t>
    </r>
    <r>
      <rPr>
        <sz val="11"/>
        <rFont val="Calibri"/>
        <family val="2"/>
        <scheme val="minor"/>
      </rPr>
      <t>represent funds payable to the BluePrint for Maryland's Future. Effective July 1, 2025, 15% of the Taxable Win from Mobile Sports Wagering is directed to the Blueprint for Maryland's Future Fund, and 5% is directed to the State General Fund.</t>
    </r>
  </si>
  <si>
    <t>Riverboat on the Potomac / Bet365 (M)</t>
  </si>
  <si>
    <t>Riverboat on the Potomac / Pointsbet (M)</t>
  </si>
  <si>
    <t>Canton Gaming/Pikesville</t>
  </si>
  <si>
    <t>Maryland Lottery and Gaming - Sports Wagering - Bet Type</t>
  </si>
  <si>
    <t>Total Wagered</t>
  </si>
  <si>
    <t>% of Total</t>
  </si>
  <si>
    <t>Total Payouts</t>
  </si>
  <si>
    <t>Hold</t>
  </si>
  <si>
    <t>Fiscal Year 2026</t>
  </si>
  <si>
    <t>Golf</t>
  </si>
  <si>
    <t>Ice Hockey</t>
  </si>
  <si>
    <t>Motor Sports</t>
  </si>
  <si>
    <t>NCAA Basketball</t>
  </si>
  <si>
    <t>NCAA Football</t>
  </si>
  <si>
    <t>Pro Baseball</t>
  </si>
  <si>
    <t>Pro Basketball</t>
  </si>
  <si>
    <t>Pro Football US</t>
  </si>
  <si>
    <t>Soccer</t>
  </si>
  <si>
    <t>Tennis</t>
  </si>
  <si>
    <t>Parlay / Combinations</t>
  </si>
  <si>
    <t>(Totals may not sum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</si>
</sst>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3" formatCode="_(* #,##0.00_);_(* \(#,##0.00\);_(* &quot;-&quot;??_);_(@_)"/>
    <numFmt numFmtId="164" formatCode="0.0%"/>
    <numFmt numFmtId="165" formatCode="&quot;$&quot;#,##0"/>
    <numFmt numFmtId="166" formatCode="mmmm\ yyyy"/>
    <numFmt numFmtId="167" formatCode="&quot;$&quot;#,##0.0"/>
    <numFmt numFmtId="168" formatCode="General_)"/>
    <numFmt numFmtId="169" formatCode="mmmm"/>
  </numFmts>
  <fonts count="16" x14ac:knownFonts="1">
    <font>
      <sz val="11"/>
      <color theme="1"/>
      <name val="Calibri"/>
      <family val="2"/>
      <scheme val="minor"/>
    </font>
    <font>
      <b/>
      <sz val="11"/>
      <color theme="1"/>
      <name val="Calibri"/>
      <family val="2"/>
      <scheme val="minor"/>
    </font>
    <font>
      <b/>
      <sz val="18"/>
      <color rgb="FFFF0000"/>
      <name val="Calibri"/>
      <family val="2"/>
      <scheme val="minor"/>
    </font>
    <font>
      <sz val="11"/>
      <color theme="1"/>
      <name val="Calibri"/>
      <family val="2"/>
      <scheme val="minor"/>
    </font>
    <font>
      <sz val="11"/>
      <color rgb="FFFF0000"/>
      <name val="Calibri"/>
      <family val="2"/>
      <scheme val="minor"/>
    </font>
    <font>
      <b/>
      <i/>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8"/>
      <color theme="0"/>
      <name val="Calibri"/>
      <family val="2"/>
      <scheme val="minor"/>
    </font>
    <font>
      <sz val="10"/>
      <name val="Arial"/>
      <family val="2"/>
    </font>
    <font>
      <sz val="12"/>
      <name val="Helv"/>
    </font>
    <font>
      <b/>
      <sz val="11"/>
      <color theme="1"/>
      <name val="Calibri"/>
      <family val="2"/>
    </font>
    <font>
      <sz val="11"/>
      <color theme="1"/>
      <name val="Calibri"/>
      <family val="2"/>
    </font>
    <font>
      <b/>
      <i/>
      <sz val="11"/>
      <name val="Calibri"/>
      <family val="2"/>
      <scheme val="minor"/>
    </font>
    <font>
      <i/>
      <sz val="9"/>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9" fontId="3" fillId="0" borderId="0" applyFont="0" applyFill="0" applyBorder="0" applyAlignment="0" applyProtection="0"/>
    <xf numFmtId="168" fontId="11" fillId="0" borderId="0"/>
    <xf numFmtId="43" fontId="10" fillId="0" borderId="0" applyFont="0" applyFill="0" applyBorder="0" applyAlignment="0" applyProtection="0"/>
  </cellStyleXfs>
  <cellXfs count="71">
    <xf numFmtId="0" fontId="0" fillId="0" borderId="0" xfId="0"/>
    <xf numFmtId="0" fontId="1" fillId="0" borderId="0" xfId="0" applyFont="1"/>
    <xf numFmtId="164" fontId="0" fillId="0" borderId="0" xfId="1" applyNumberFormat="1" applyFont="1" applyAlignment="1">
      <alignment horizontal="center"/>
    </xf>
    <xf numFmtId="0" fontId="4" fillId="0" borderId="0" xfId="0" applyFont="1"/>
    <xf numFmtId="16" fontId="7" fillId="0" borderId="0" xfId="0" applyNumberFormat="1" applyFont="1"/>
    <xf numFmtId="0" fontId="6" fillId="0" borderId="0" xfId="0" applyFont="1"/>
    <xf numFmtId="167" fontId="9" fillId="0" borderId="0" xfId="0" applyNumberFormat="1" applyFont="1" applyBorder="1"/>
    <xf numFmtId="0" fontId="2" fillId="0" borderId="0" xfId="0" applyFont="1" applyBorder="1" applyAlignment="1">
      <alignment vertical="center"/>
    </xf>
    <xf numFmtId="166" fontId="2" fillId="0" borderId="0" xfId="0" quotePrefix="1" applyNumberFormat="1" applyFont="1" applyBorder="1" applyAlignment="1"/>
    <xf numFmtId="0" fontId="0" fillId="0" borderId="2" xfId="0" applyBorder="1"/>
    <xf numFmtId="0" fontId="0" fillId="0" borderId="2" xfId="0" applyBorder="1" applyAlignment="1">
      <alignment horizontal="center"/>
    </xf>
    <xf numFmtId="164" fontId="0" fillId="0" borderId="2" xfId="1" applyNumberFormat="1" applyFont="1" applyBorder="1" applyAlignment="1">
      <alignment horizontal="center"/>
    </xf>
    <xf numFmtId="165" fontId="0" fillId="0" borderId="0" xfId="0" applyNumberFormat="1"/>
    <xf numFmtId="7" fontId="0" fillId="0" borderId="0" xfId="0" applyNumberFormat="1"/>
    <xf numFmtId="7" fontId="0" fillId="0" borderId="2" xfId="0" applyNumberFormat="1" applyBorder="1" applyAlignment="1">
      <alignment horizontal="center"/>
    </xf>
    <xf numFmtId="169" fontId="0" fillId="0" borderId="2" xfId="0" applyNumberFormat="1" applyBorder="1" applyAlignment="1">
      <alignment horizontal="center"/>
    </xf>
    <xf numFmtId="169" fontId="1" fillId="0" borderId="2" xfId="0" applyNumberFormat="1"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7" fontId="1" fillId="0" borderId="2" xfId="0" applyNumberFormat="1" applyFont="1" applyBorder="1" applyAlignment="1">
      <alignment horizontal="center"/>
    </xf>
    <xf numFmtId="0" fontId="7" fillId="0" borderId="0" xfId="0" quotePrefix="1" applyFont="1" applyAlignment="1"/>
    <xf numFmtId="169" fontId="0" fillId="2" borderId="2" xfId="0" applyNumberFormat="1" applyFill="1" applyBorder="1" applyAlignment="1">
      <alignment horizontal="center"/>
    </xf>
    <xf numFmtId="7" fontId="0" fillId="2" borderId="2" xfId="0" applyNumberFormat="1" applyFill="1" applyBorder="1" applyAlignment="1">
      <alignment horizontal="center"/>
    </xf>
    <xf numFmtId="164" fontId="0" fillId="2" borderId="2" xfId="1" applyNumberFormat="1" applyFont="1" applyFill="1" applyBorder="1" applyAlignment="1">
      <alignment horizontal="center"/>
    </xf>
    <xf numFmtId="0" fontId="0" fillId="2" borderId="2" xfId="0" applyFill="1" applyBorder="1" applyAlignment="1">
      <alignment horizontal="center"/>
    </xf>
    <xf numFmtId="169" fontId="0" fillId="0" borderId="2" xfId="0" applyNumberFormat="1" applyFill="1" applyBorder="1" applyAlignment="1">
      <alignment horizontal="center"/>
    </xf>
    <xf numFmtId="7" fontId="0" fillId="0" borderId="2" xfId="0" applyNumberFormat="1" applyFill="1" applyBorder="1" applyAlignment="1">
      <alignment horizontal="center"/>
    </xf>
    <xf numFmtId="164" fontId="0" fillId="0" borderId="2" xfId="1" applyNumberFormat="1" applyFont="1" applyFill="1" applyBorder="1" applyAlignment="1">
      <alignment horizontal="center"/>
    </xf>
    <xf numFmtId="0" fontId="0" fillId="0" borderId="2" xfId="0" applyFill="1" applyBorder="1" applyAlignment="1">
      <alignment horizontal="center"/>
    </xf>
    <xf numFmtId="166" fontId="2" fillId="0" borderId="0" xfId="0" quotePrefix="1" applyNumberFormat="1" applyFont="1" applyBorder="1" applyAlignment="1">
      <alignment horizontal="center"/>
    </xf>
    <xf numFmtId="0" fontId="2" fillId="0" borderId="0" xfId="0" applyFont="1" applyBorder="1" applyAlignment="1">
      <alignment horizontal="center" vertical="center"/>
    </xf>
    <xf numFmtId="0" fontId="1" fillId="0" borderId="3" xfId="0" applyFont="1" applyBorder="1" applyAlignment="1">
      <alignment horizontal="center" wrapText="1"/>
    </xf>
    <xf numFmtId="0" fontId="0" fillId="0" borderId="0" xfId="0" quotePrefix="1" applyAlignment="1">
      <alignment wrapText="1"/>
    </xf>
    <xf numFmtId="0" fontId="1" fillId="0" borderId="3" xfId="0" applyFont="1" applyBorder="1" applyAlignment="1">
      <alignment horizontal="center" wrapText="1"/>
    </xf>
    <xf numFmtId="7" fontId="1" fillId="0" borderId="5" xfId="0" applyNumberFormat="1" applyFont="1" applyFill="1" applyBorder="1" applyAlignment="1">
      <alignment horizontal="center"/>
    </xf>
    <xf numFmtId="169" fontId="0" fillId="3" borderId="2" xfId="0" applyNumberFormat="1" applyFill="1" applyBorder="1" applyAlignment="1">
      <alignment horizontal="center"/>
    </xf>
    <xf numFmtId="7" fontId="0" fillId="3" borderId="2" xfId="0" applyNumberFormat="1" applyFill="1" applyBorder="1" applyAlignment="1">
      <alignment horizontal="center"/>
    </xf>
    <xf numFmtId="164" fontId="0" fillId="3" borderId="2" xfId="1" applyNumberFormat="1" applyFont="1" applyFill="1" applyBorder="1" applyAlignment="1">
      <alignment horizontal="center"/>
    </xf>
    <xf numFmtId="0" fontId="0" fillId="3" borderId="2" xfId="0" applyFill="1" applyBorder="1" applyAlignment="1">
      <alignment horizontal="center"/>
    </xf>
    <xf numFmtId="0" fontId="2" fillId="0" borderId="0" xfId="0" applyFont="1" applyAlignment="1">
      <alignment vertical="center"/>
    </xf>
    <xf numFmtId="166" fontId="2" fillId="0" borderId="0" xfId="0" quotePrefix="1" applyNumberFormat="1" applyFont="1"/>
    <xf numFmtId="0" fontId="1" fillId="0" borderId="6" xfId="0" applyFont="1" applyBorder="1" applyAlignment="1">
      <alignment horizontal="center" wrapText="1"/>
    </xf>
    <xf numFmtId="0" fontId="1" fillId="0" borderId="6" xfId="0" applyFont="1" applyBorder="1" applyAlignment="1">
      <alignment horizontal="center"/>
    </xf>
    <xf numFmtId="165" fontId="0" fillId="0" borderId="0" xfId="0" applyNumberFormat="1" applyAlignment="1">
      <alignment horizontal="right"/>
    </xf>
    <xf numFmtId="0" fontId="5" fillId="0" borderId="0" xfId="0" applyFont="1" applyAlignment="1">
      <alignment horizontal="right"/>
    </xf>
    <xf numFmtId="165" fontId="0" fillId="0" borderId="1" xfId="0" applyNumberFormat="1" applyBorder="1" applyAlignment="1">
      <alignment horizontal="right"/>
    </xf>
    <xf numFmtId="164" fontId="0" fillId="0" borderId="1" xfId="1" applyNumberFormat="1" applyFont="1" applyBorder="1" applyAlignment="1">
      <alignment horizontal="center"/>
    </xf>
    <xf numFmtId="0" fontId="15" fillId="0" borderId="0" xfId="0" applyFont="1"/>
    <xf numFmtId="165" fontId="0" fillId="0" borderId="0" xfId="0" applyNumberFormat="1" applyAlignment="1">
      <alignment horizontal="center"/>
    </xf>
    <xf numFmtId="0" fontId="0" fillId="2" borderId="2" xfId="0" applyFill="1" applyBorder="1" applyAlignment="1">
      <alignment horizontal="center" vertical="center" wrapText="1"/>
    </xf>
    <xf numFmtId="0" fontId="0" fillId="0"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2" fillId="0" borderId="0" xfId="0" applyFont="1" applyBorder="1" applyAlignment="1">
      <alignment horizontal="center" vertical="center"/>
    </xf>
    <xf numFmtId="166" fontId="2" fillId="0" borderId="0" xfId="0" quotePrefix="1" applyNumberFormat="1" applyFont="1" applyBorder="1" applyAlignment="1">
      <alignment horizontal="center"/>
    </xf>
    <xf numFmtId="0" fontId="1" fillId="0" borderId="4" xfId="0" applyFont="1" applyBorder="1" applyAlignment="1">
      <alignment horizontal="center" wrapText="1"/>
    </xf>
    <xf numFmtId="0" fontId="1" fillId="0" borderId="3" xfId="0" applyFont="1" applyBorder="1" applyAlignment="1">
      <alignment horizont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Border="1" applyAlignment="1">
      <alignment horizontal="center" vertical="center" wrapText="1"/>
    </xf>
    <xf numFmtId="16" fontId="1" fillId="0" borderId="2" xfId="0" applyNumberFormat="1" applyFont="1" applyBorder="1" applyAlignment="1">
      <alignment horizontal="center" vertical="center"/>
    </xf>
    <xf numFmtId="0" fontId="7" fillId="0" borderId="0" xfId="0" quotePrefix="1" applyFont="1" applyAlignment="1">
      <alignment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7" fillId="0" borderId="0" xfId="0" quotePrefix="1" applyFont="1" applyAlignment="1">
      <alignment horizontal="left" wrapText="1"/>
    </xf>
    <xf numFmtId="0" fontId="12" fillId="0" borderId="0" xfId="0" quotePrefix="1" applyFont="1" applyAlignment="1">
      <alignment horizontal="left" vertical="center" wrapText="1"/>
    </xf>
    <xf numFmtId="0" fontId="12" fillId="0" borderId="0" xfId="0" applyFont="1" applyAlignment="1">
      <alignment horizontal="left" vertical="center" wrapText="1"/>
    </xf>
    <xf numFmtId="0" fontId="0" fillId="3" borderId="2" xfId="0" applyFill="1" applyBorder="1" applyAlignment="1">
      <alignment horizontal="center" vertical="center" wrapText="1"/>
    </xf>
    <xf numFmtId="0" fontId="1" fillId="0" borderId="0" xfId="0" quotePrefix="1" applyFont="1" applyAlignment="1">
      <alignment horizontal="left" vertical="center"/>
    </xf>
    <xf numFmtId="0" fontId="2" fillId="0" borderId="0" xfId="0" applyFont="1" applyAlignment="1">
      <alignment horizontal="center" vertical="center"/>
    </xf>
    <xf numFmtId="166" fontId="2" fillId="0" borderId="0" xfId="0" quotePrefix="1" applyNumberFormat="1" applyFont="1" applyAlignment="1">
      <alignment horizontal="center"/>
    </xf>
  </cellXfs>
  <cellStyles count="4">
    <cellStyle name="Comma 2" xfId="3" xr:uid="{00000000-0005-0000-0000-000001000000}"/>
    <cellStyle name="Normal" xfId="0" builtinId="0"/>
    <cellStyle name="Normal 2" xfId="2" xr:uid="{00000000-0005-0000-0000-00000300000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aton-Laptop\Downloads\Revenue%20Charts%20May%202023%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11-November\Bets%20By%20Sport%20Report%20-%20November%202025.xlsx" TargetMode="External"/><Relationship Id="rId1" Type="http://schemas.openxmlformats.org/officeDocument/2006/relationships/externalLinkPath" Target="file:///G:\11-November\Bets%20By%20Sport%20Report%20-%20Novembe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rnal Dashboard"/>
      <sheetName val="Public Dashboard"/>
      <sheetName val="Press release"/>
      <sheetName val="Data Paste"/>
      <sheetName val="Monthly"/>
      <sheetName val="2023_FYTD"/>
      <sheetName val="2024_FYTD"/>
      <sheetName val="2025_FYTD"/>
      <sheetName val="2026_FYTD"/>
      <sheetName val="2022_FYTD"/>
    </sheetNames>
    <sheetDataSet>
      <sheetData sheetId="0" refreshError="1"/>
      <sheetData sheetId="1" refreshError="1"/>
      <sheetData sheetId="2"/>
      <sheetData sheetId="3" refreshError="1"/>
      <sheetData sheetId="4">
        <row r="2">
          <cell r="C2" t="str">
            <v>MGM National Harbor</v>
          </cell>
          <cell r="D2" t="str">
            <v>Live! Casino</v>
          </cell>
          <cell r="E2" t="str">
            <v>Horseshoe Casino</v>
          </cell>
          <cell r="F2" t="str">
            <v>Ocean Downs Casino</v>
          </cell>
          <cell r="G2" t="str">
            <v>Hollywood Casino</v>
          </cell>
          <cell r="H2" t="str">
            <v>Bingo World</v>
          </cell>
          <cell r="I2" t="str">
            <v>Riverboat on the Potomac</v>
          </cell>
          <cell r="J2" t="str">
            <v>Greenmount OTB</v>
          </cell>
          <cell r="K2" t="str">
            <v>Long Shot's</v>
          </cell>
          <cell r="L2" t="str">
            <v>Bingo World (M)</v>
          </cell>
          <cell r="M2" t="str">
            <v>BetMGM</v>
          </cell>
          <cell r="N2" t="str">
            <v>Draft Kings</v>
          </cell>
          <cell r="O2" t="str">
            <v>Caesars</v>
          </cell>
          <cell r="P2" t="str">
            <v>Live! Casino (M)</v>
          </cell>
          <cell r="Q2" t="str">
            <v>Hollywood Casino (M)</v>
          </cell>
          <cell r="R2" t="str">
            <v>Riverboat on the Potomac (M)</v>
          </cell>
          <cell r="S2" t="str">
            <v>Maryland Stadium Sub</v>
          </cell>
          <cell r="T2" t="str">
            <v>Long Shot's (M)</v>
          </cell>
          <cell r="U2" t="str">
            <v>SuperBook</v>
          </cell>
          <cell r="V2" t="str">
            <v>Maryland Stadium Sub (M)</v>
          </cell>
          <cell r="W2">
            <v>21</v>
          </cell>
          <cell r="X2">
            <v>22</v>
          </cell>
          <cell r="Y2">
            <v>23</v>
          </cell>
          <cell r="Z2">
            <v>24</v>
          </cell>
          <cell r="AA2">
            <v>25</v>
          </cell>
          <cell r="AB2">
            <v>26</v>
          </cell>
          <cell r="AC2">
            <v>27</v>
          </cell>
          <cell r="AD2">
            <v>28</v>
          </cell>
          <cell r="AE2">
            <v>29</v>
          </cell>
          <cell r="AF2">
            <v>30</v>
          </cell>
          <cell r="AG2">
            <v>31</v>
          </cell>
          <cell r="AH2">
            <v>32</v>
          </cell>
          <cell r="AI2">
            <v>33</v>
          </cell>
          <cell r="AJ2">
            <v>34</v>
          </cell>
          <cell r="AK2">
            <v>35</v>
          </cell>
          <cell r="AL2">
            <v>36</v>
          </cell>
          <cell r="AM2">
            <v>37</v>
          </cell>
          <cell r="AN2">
            <v>38</v>
          </cell>
          <cell r="AO2">
            <v>39</v>
          </cell>
          <cell r="AP2">
            <v>40</v>
          </cell>
          <cell r="AQ2">
            <v>41</v>
          </cell>
          <cell r="AR2">
            <v>42</v>
          </cell>
          <cell r="AS2">
            <v>43</v>
          </cell>
          <cell r="AT2">
            <v>44</v>
          </cell>
          <cell r="AU2">
            <v>45</v>
          </cell>
          <cell r="AV2">
            <v>46</v>
          </cell>
          <cell r="AW2">
            <v>47</v>
          </cell>
          <cell r="AX2">
            <v>48</v>
          </cell>
          <cell r="AY2">
            <v>49</v>
          </cell>
          <cell r="AZ2">
            <v>50</v>
          </cell>
          <cell r="BA2" t="e">
            <v>#REF!</v>
          </cell>
          <cell r="BB2" t="e">
            <v>#REF!</v>
          </cell>
          <cell r="BC2" t="e">
            <v>#REF!</v>
          </cell>
          <cell r="BD2" t="e">
            <v>#REF!</v>
          </cell>
          <cell r="BE2" t="e">
            <v>#REF!</v>
          </cell>
          <cell r="BF2" t="e">
            <v>#REF!</v>
          </cell>
          <cell r="BG2" t="e">
            <v>#REF!</v>
          </cell>
          <cell r="BH2" t="e">
            <v>#REF!</v>
          </cell>
          <cell r="BI2" t="e">
            <v>#REF!</v>
          </cell>
          <cell r="BJ2" t="e">
            <v>#REF!</v>
          </cell>
          <cell r="BK2" t="e">
            <v>#REF!</v>
          </cell>
          <cell r="BL2" t="e">
            <v>#REF!</v>
          </cell>
          <cell r="BM2" t="e">
            <v>#REF!</v>
          </cell>
          <cell r="BN2" t="e">
            <v>#REF!</v>
          </cell>
          <cell r="BO2" t="e">
            <v>#REF!</v>
          </cell>
          <cell r="BP2" t="e">
            <v>#REF!</v>
          </cell>
          <cell r="BQ2" t="e">
            <v>#REF!</v>
          </cell>
          <cell r="BR2" t="e">
            <v>#REF!</v>
          </cell>
          <cell r="BS2" t="e">
            <v>#REF!</v>
          </cell>
          <cell r="BT2" t="e">
            <v>#REF!</v>
          </cell>
          <cell r="BU2" t="e">
            <v>#REF!</v>
          </cell>
          <cell r="BV2" t="e">
            <v>#REF!</v>
          </cell>
          <cell r="BW2" t="e">
            <v>#REF!</v>
          </cell>
          <cell r="BX2" t="e">
            <v>#REF!</v>
          </cell>
          <cell r="BY2" t="e">
            <v>#REF!</v>
          </cell>
          <cell r="BZ2" t="e">
            <v>#REF!</v>
          </cell>
          <cell r="CA2" t="e">
            <v>#REF!</v>
          </cell>
          <cell r="CB2" t="e">
            <v>#REF!</v>
          </cell>
          <cell r="CC2" t="e">
            <v>#REF!</v>
          </cell>
          <cell r="CD2" t="e">
            <v>#REF!</v>
          </cell>
          <cell r="CE2" t="e">
            <v>#REF!</v>
          </cell>
          <cell r="CF2" t="e">
            <v>#REF!</v>
          </cell>
          <cell r="CG2" t="e">
            <v>#REF!</v>
          </cell>
          <cell r="CH2" t="e">
            <v>#REF!</v>
          </cell>
          <cell r="CI2" t="e">
            <v>#REF!</v>
          </cell>
          <cell r="CJ2" t="e">
            <v>#REF!</v>
          </cell>
          <cell r="CK2" t="e">
            <v>#REF!</v>
          </cell>
        </row>
        <row r="3">
          <cell r="C3" t="str">
            <v>Retail</v>
          </cell>
          <cell r="D3" t="str">
            <v>Retail</v>
          </cell>
          <cell r="E3" t="str">
            <v>Retail</v>
          </cell>
          <cell r="F3" t="str">
            <v>Retail</v>
          </cell>
          <cell r="G3" t="str">
            <v>Retail</v>
          </cell>
          <cell r="H3" t="str">
            <v>Retail</v>
          </cell>
          <cell r="I3" t="str">
            <v>Retail</v>
          </cell>
          <cell r="J3" t="str">
            <v>Retail</v>
          </cell>
          <cell r="K3" t="str">
            <v>Retail</v>
          </cell>
          <cell r="L3" t="str">
            <v>Mobile</v>
          </cell>
          <cell r="M3" t="str">
            <v>Mobile</v>
          </cell>
          <cell r="N3" t="str">
            <v>Mobile</v>
          </cell>
          <cell r="O3" t="str">
            <v>Mobile</v>
          </cell>
          <cell r="P3" t="str">
            <v>Mobile</v>
          </cell>
          <cell r="Q3" t="str">
            <v>Mobile</v>
          </cell>
          <cell r="R3" t="str">
            <v>Mobile</v>
          </cell>
          <cell r="S3" t="str">
            <v>Retail</v>
          </cell>
          <cell r="T3" t="str">
            <v>Mobile</v>
          </cell>
          <cell r="U3" t="str">
            <v>Mobile</v>
          </cell>
          <cell r="V3" t="str">
            <v>Mobile</v>
          </cell>
          <cell r="W3" t="str">
            <v>TBD</v>
          </cell>
          <cell r="X3" t="str">
            <v>TBD</v>
          </cell>
          <cell r="Y3" t="str">
            <v>TBD</v>
          </cell>
          <cell r="Z3" t="str">
            <v>TBD</v>
          </cell>
          <cell r="AA3" t="str">
            <v>TBD</v>
          </cell>
          <cell r="AB3" t="str">
            <v>TBD</v>
          </cell>
          <cell r="AC3" t="str">
            <v>TBD</v>
          </cell>
          <cell r="AD3" t="str">
            <v>TBD</v>
          </cell>
          <cell r="AE3" t="str">
            <v>TBD</v>
          </cell>
          <cell r="AF3" t="str">
            <v>TBD</v>
          </cell>
          <cell r="AG3" t="str">
            <v>TBD</v>
          </cell>
          <cell r="AH3" t="str">
            <v>TBD</v>
          </cell>
          <cell r="AI3" t="str">
            <v>TBD</v>
          </cell>
          <cell r="AJ3" t="str">
            <v>TBD</v>
          </cell>
          <cell r="AK3" t="str">
            <v>TBD</v>
          </cell>
          <cell r="AL3" t="str">
            <v>TBD</v>
          </cell>
          <cell r="AM3" t="str">
            <v>TBD</v>
          </cell>
          <cell r="AN3" t="str">
            <v>TBD</v>
          </cell>
          <cell r="AO3" t="str">
            <v>TBD</v>
          </cell>
          <cell r="AP3" t="str">
            <v>TBD</v>
          </cell>
          <cell r="AQ3" t="str">
            <v>TBD</v>
          </cell>
          <cell r="AR3" t="str">
            <v>TBD</v>
          </cell>
          <cell r="AS3" t="str">
            <v>TBD</v>
          </cell>
          <cell r="AT3" t="str">
            <v>TBD</v>
          </cell>
          <cell r="AU3" t="str">
            <v>TBD</v>
          </cell>
          <cell r="AV3" t="str">
            <v>TBD</v>
          </cell>
          <cell r="AW3" t="str">
            <v>TBD</v>
          </cell>
          <cell r="AX3" t="str">
            <v>TBD</v>
          </cell>
          <cell r="AY3" t="str">
            <v>TBD</v>
          </cell>
          <cell r="AZ3" t="str">
            <v>TBD</v>
          </cell>
          <cell r="BA3" t="e">
            <v>#REF!</v>
          </cell>
          <cell r="BB3" t="e">
            <v>#REF!</v>
          </cell>
          <cell r="BC3" t="e">
            <v>#REF!</v>
          </cell>
          <cell r="BD3" t="e">
            <v>#REF!</v>
          </cell>
          <cell r="BE3" t="e">
            <v>#REF!</v>
          </cell>
          <cell r="BF3" t="e">
            <v>#REF!</v>
          </cell>
          <cell r="BG3" t="e">
            <v>#REF!</v>
          </cell>
          <cell r="BH3" t="e">
            <v>#REF!</v>
          </cell>
          <cell r="BI3" t="e">
            <v>#REF!</v>
          </cell>
          <cell r="BJ3" t="e">
            <v>#REF!</v>
          </cell>
          <cell r="BK3" t="e">
            <v>#REF!</v>
          </cell>
          <cell r="BL3" t="e">
            <v>#REF!</v>
          </cell>
          <cell r="BM3" t="e">
            <v>#REF!</v>
          </cell>
          <cell r="BN3" t="e">
            <v>#REF!</v>
          </cell>
          <cell r="BO3" t="e">
            <v>#REF!</v>
          </cell>
          <cell r="BP3" t="e">
            <v>#REF!</v>
          </cell>
          <cell r="BQ3" t="e">
            <v>#REF!</v>
          </cell>
          <cell r="BR3" t="e">
            <v>#REF!</v>
          </cell>
          <cell r="BS3" t="e">
            <v>#REF!</v>
          </cell>
          <cell r="BT3" t="e">
            <v>#REF!</v>
          </cell>
          <cell r="BU3" t="e">
            <v>#REF!</v>
          </cell>
          <cell r="BV3" t="e">
            <v>#REF!</v>
          </cell>
          <cell r="BW3" t="e">
            <v>#REF!</v>
          </cell>
          <cell r="BX3" t="e">
            <v>#REF!</v>
          </cell>
          <cell r="BY3" t="e">
            <v>#REF!</v>
          </cell>
          <cell r="BZ3" t="e">
            <v>#REF!</v>
          </cell>
          <cell r="CA3" t="e">
            <v>#REF!</v>
          </cell>
          <cell r="CB3" t="e">
            <v>#REF!</v>
          </cell>
          <cell r="CC3" t="e">
            <v>#REF!</v>
          </cell>
          <cell r="CD3" t="e">
            <v>#REF!</v>
          </cell>
          <cell r="CE3" t="e">
            <v>#REF!</v>
          </cell>
          <cell r="CF3" t="e">
            <v>#REF!</v>
          </cell>
          <cell r="CG3" t="e">
            <v>#REF!</v>
          </cell>
          <cell r="CH3" t="e">
            <v>#REF!</v>
          </cell>
          <cell r="CI3" t="e">
            <v>#REF!</v>
          </cell>
          <cell r="CJ3" t="e">
            <v>#REF!</v>
          </cell>
          <cell r="CK3" t="e">
            <v>#REF!</v>
          </cell>
        </row>
        <row r="4">
          <cell r="C4">
            <v>4809851.55</v>
          </cell>
          <cell r="D4">
            <v>4979909.95</v>
          </cell>
          <cell r="E4">
            <v>1644951.9</v>
          </cell>
          <cell r="F4">
            <v>958603.5</v>
          </cell>
          <cell r="G4">
            <v>915762.23</v>
          </cell>
          <cell r="H4">
            <v>676915.14</v>
          </cell>
          <cell r="I4">
            <v>551303.6</v>
          </cell>
          <cell r="J4">
            <v>71531.710000000006</v>
          </cell>
          <cell r="K4">
            <v>187129</v>
          </cell>
          <cell r="L4">
            <v>2970917.93</v>
          </cell>
          <cell r="M4">
            <v>27467677.73</v>
          </cell>
          <cell r="N4">
            <v>101906378.48999999</v>
          </cell>
          <cell r="O4">
            <v>15654071.23</v>
          </cell>
          <cell r="P4">
            <v>146314218.06</v>
          </cell>
          <cell r="Q4">
            <v>6049187.9100000001</v>
          </cell>
          <cell r="R4">
            <v>2916987.67</v>
          </cell>
          <cell r="S4">
            <v>340121.89999999997</v>
          </cell>
          <cell r="T4">
            <v>1228198.76</v>
          </cell>
          <cell r="U4">
            <v>546473.01</v>
          </cell>
          <cell r="V4">
            <v>9479.73</v>
          </cell>
          <cell r="BA4" t="str">
            <v>X</v>
          </cell>
        </row>
        <row r="5">
          <cell r="C5">
            <v>4234620.5999999996</v>
          </cell>
          <cell r="D5">
            <v>4405135.16</v>
          </cell>
          <cell r="E5">
            <v>1507764.77</v>
          </cell>
          <cell r="F5">
            <v>829733.38</v>
          </cell>
          <cell r="G5">
            <v>913958.23</v>
          </cell>
          <cell r="H5">
            <v>582885.26</v>
          </cell>
          <cell r="I5">
            <v>532293.25</v>
          </cell>
          <cell r="J5">
            <v>62579.439999999995</v>
          </cell>
          <cell r="K5">
            <v>177544.41</v>
          </cell>
          <cell r="L5">
            <v>2708378.03</v>
          </cell>
          <cell r="M5">
            <v>23928687.539999999</v>
          </cell>
          <cell r="N5">
            <v>89482768.819999993</v>
          </cell>
          <cell r="O5">
            <v>14942967.17</v>
          </cell>
          <cell r="P5">
            <v>123011800.27</v>
          </cell>
          <cell r="Q5">
            <v>5466086.5099999998</v>
          </cell>
          <cell r="R5">
            <v>2703451.11</v>
          </cell>
          <cell r="S5">
            <v>304422.2</v>
          </cell>
          <cell r="T5">
            <v>1122163.44</v>
          </cell>
          <cell r="U5">
            <v>537659.56999999995</v>
          </cell>
          <cell r="V5">
            <v>2555.3200000000002</v>
          </cell>
          <cell r="BA5" t="str">
            <v>X</v>
          </cell>
        </row>
        <row r="6">
          <cell r="C6">
            <v>575230.95000000019</v>
          </cell>
          <cell r="D6">
            <v>574774.79</v>
          </cell>
          <cell r="E6">
            <v>137187.12999999989</v>
          </cell>
          <cell r="F6">
            <v>128870.12</v>
          </cell>
          <cell r="G6">
            <v>1804</v>
          </cell>
          <cell r="H6">
            <v>94029.88</v>
          </cell>
          <cell r="I6">
            <v>19010.349999999977</v>
          </cell>
          <cell r="J6">
            <v>8952.2700000000114</v>
          </cell>
          <cell r="K6">
            <v>9584.5899999999965</v>
          </cell>
          <cell r="L6">
            <v>262539.90000000037</v>
          </cell>
          <cell r="M6">
            <v>3538990.1900000013</v>
          </cell>
          <cell r="N6">
            <v>12423609.670000002</v>
          </cell>
          <cell r="O6">
            <v>711104.06000000052</v>
          </cell>
          <cell r="P6">
            <v>23302417.790000007</v>
          </cell>
          <cell r="Q6">
            <v>583101.40000000037</v>
          </cell>
          <cell r="R6">
            <v>213536.56000000006</v>
          </cell>
          <cell r="S6">
            <v>35699.699999999953</v>
          </cell>
          <cell r="T6">
            <v>106035.32000000007</v>
          </cell>
          <cell r="U6">
            <v>8813.4400000000605</v>
          </cell>
          <cell r="V6">
            <v>6924.41</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row>
        <row r="7">
          <cell r="C7">
            <v>0.1195943251096804</v>
          </cell>
          <cell r="D7">
            <v>0.11541871153714336</v>
          </cell>
          <cell r="E7">
            <v>8.3398870204046627E-2</v>
          </cell>
          <cell r="F7">
            <v>0.13443526963963723</v>
          </cell>
          <cell r="G7">
            <v>1.9699436610308772E-3</v>
          </cell>
          <cell r="H7">
            <v>0.13890940598551246</v>
          </cell>
          <cell r="I7">
            <v>3.4482542831209481E-2</v>
          </cell>
          <cell r="J7">
            <v>0.12515106936490139</v>
          </cell>
          <cell r="K7">
            <v>5.1219158975893617E-2</v>
          </cell>
          <cell r="L7">
            <v>8.836996045865203E-2</v>
          </cell>
          <cell r="M7">
            <v>0.12884198747296141</v>
          </cell>
          <cell r="N7">
            <v>0.12191199269454092</v>
          </cell>
          <cell r="O7">
            <v>4.5426141835691679E-2</v>
          </cell>
          <cell r="P7">
            <v>0.15926283924399087</v>
          </cell>
          <cell r="Q7">
            <v>9.6393335547746331E-2</v>
          </cell>
          <cell r="R7">
            <v>7.3204478097776832E-2</v>
          </cell>
          <cell r="S7">
            <v>0.10496148586727276</v>
          </cell>
          <cell r="T7">
            <v>8.6334006720540951E-2</v>
          </cell>
          <cell r="U7">
            <v>1.6127859635739487E-2</v>
          </cell>
          <cell r="V7">
            <v>0.73044379955969208</v>
          </cell>
          <cell r="W7" t="str">
            <v>-</v>
          </cell>
          <cell r="X7" t="str">
            <v>-</v>
          </cell>
          <cell r="Y7" t="str">
            <v>-</v>
          </cell>
          <cell r="Z7" t="str">
            <v>-</v>
          </cell>
          <cell r="AA7" t="str">
            <v>-</v>
          </cell>
          <cell r="AB7" t="str">
            <v>-</v>
          </cell>
          <cell r="AC7" t="str">
            <v>-</v>
          </cell>
          <cell r="AD7" t="str">
            <v>-</v>
          </cell>
          <cell r="AE7" t="str">
            <v>-</v>
          </cell>
          <cell r="AF7" t="str">
            <v>-</v>
          </cell>
          <cell r="AG7" t="str">
            <v>-</v>
          </cell>
          <cell r="AH7" t="str">
            <v>-</v>
          </cell>
          <cell r="AI7" t="str">
            <v>-</v>
          </cell>
          <cell r="AJ7" t="str">
            <v>-</v>
          </cell>
          <cell r="AK7" t="str">
            <v>-</v>
          </cell>
          <cell r="AL7" t="str">
            <v>-</v>
          </cell>
          <cell r="AM7" t="str">
            <v>-</v>
          </cell>
          <cell r="AN7" t="str">
            <v>-</v>
          </cell>
          <cell r="AO7" t="str">
            <v>-</v>
          </cell>
          <cell r="AP7" t="str">
            <v>-</v>
          </cell>
          <cell r="AQ7" t="str">
            <v>-</v>
          </cell>
          <cell r="AR7" t="str">
            <v>-</v>
          </cell>
          <cell r="AS7" t="str">
            <v>-</v>
          </cell>
          <cell r="AT7" t="str">
            <v>-</v>
          </cell>
          <cell r="AU7" t="str">
            <v>-</v>
          </cell>
          <cell r="AV7" t="str">
            <v>-</v>
          </cell>
          <cell r="AW7" t="str">
            <v>-</v>
          </cell>
          <cell r="AX7" t="str">
            <v>-</v>
          </cell>
          <cell r="AY7" t="str">
            <v>-</v>
          </cell>
          <cell r="AZ7" t="str">
            <v>-</v>
          </cell>
          <cell r="BA7" t="str">
            <v>X</v>
          </cell>
        </row>
        <row r="8">
          <cell r="C8">
            <v>0</v>
          </cell>
          <cell r="D8">
            <v>20281</v>
          </cell>
          <cell r="E8">
            <v>0</v>
          </cell>
          <cell r="F8">
            <v>0</v>
          </cell>
          <cell r="G8">
            <v>0</v>
          </cell>
          <cell r="H8">
            <v>0</v>
          </cell>
          <cell r="I8">
            <v>0</v>
          </cell>
          <cell r="J8">
            <v>0</v>
          </cell>
          <cell r="K8">
            <v>0</v>
          </cell>
          <cell r="L8">
            <v>152030.17000000001</v>
          </cell>
          <cell r="M8">
            <v>1570317</v>
          </cell>
          <cell r="N8">
            <v>3467069.37</v>
          </cell>
          <cell r="O8">
            <v>296351.43</v>
          </cell>
          <cell r="P8">
            <v>4921407.41</v>
          </cell>
          <cell r="Q8">
            <v>90489.03</v>
          </cell>
          <cell r="R8">
            <v>242472.21</v>
          </cell>
          <cell r="S8">
            <v>0</v>
          </cell>
          <cell r="T8">
            <v>101455.38</v>
          </cell>
          <cell r="U8">
            <v>44761.31</v>
          </cell>
          <cell r="V8">
            <v>8589.73</v>
          </cell>
          <cell r="BA8" t="str">
            <v>X</v>
          </cell>
        </row>
        <row r="9">
          <cell r="C9">
            <v>12024.628875</v>
          </cell>
          <cell r="D9">
            <v>12399.072375000002</v>
          </cell>
          <cell r="E9">
            <v>4112.3797500000001</v>
          </cell>
          <cell r="F9">
            <v>2396.50875</v>
          </cell>
          <cell r="G9">
            <v>2289.4055750000002</v>
          </cell>
          <cell r="H9">
            <v>1692.2878500000002</v>
          </cell>
          <cell r="I9">
            <v>1378.259</v>
          </cell>
          <cell r="J9">
            <v>178.82927500000002</v>
          </cell>
          <cell r="K9">
            <v>467.82249999999999</v>
          </cell>
          <cell r="L9">
            <v>7427.2948250000009</v>
          </cell>
          <cell r="M9">
            <v>64743.401825000001</v>
          </cell>
          <cell r="N9">
            <v>246098.27279999998</v>
          </cell>
          <cell r="O9">
            <v>39135.178075000003</v>
          </cell>
          <cell r="P9">
            <v>353482.026625</v>
          </cell>
          <cell r="Q9">
            <v>15122.969775000001</v>
          </cell>
          <cell r="R9">
            <v>6686.2886500000004</v>
          </cell>
          <cell r="S9">
            <v>850.3047499999999</v>
          </cell>
          <cell r="T9">
            <v>3070.4969000000001</v>
          </cell>
          <cell r="U9">
            <v>1254.27925</v>
          </cell>
          <cell r="V9">
            <v>2.2250000000000001</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row>
        <row r="10">
          <cell r="C10">
            <v>0</v>
          </cell>
          <cell r="D10">
            <v>-234</v>
          </cell>
          <cell r="E10">
            <v>-4.6900000000000004</v>
          </cell>
          <cell r="F10">
            <v>-20</v>
          </cell>
          <cell r="G10">
            <v>-118.85</v>
          </cell>
          <cell r="H10">
            <v>-0.02</v>
          </cell>
          <cell r="I10">
            <v>0</v>
          </cell>
          <cell r="J10">
            <v>366.35</v>
          </cell>
          <cell r="K10">
            <v>0</v>
          </cell>
          <cell r="L10">
            <v>0</v>
          </cell>
          <cell r="M10">
            <v>145.11000000000001</v>
          </cell>
          <cell r="N10">
            <v>0</v>
          </cell>
          <cell r="O10">
            <v>-75.540000000000006</v>
          </cell>
          <cell r="P10">
            <v>0</v>
          </cell>
          <cell r="Q10">
            <v>0</v>
          </cell>
          <cell r="R10">
            <v>0</v>
          </cell>
          <cell r="S10">
            <v>-22.3</v>
          </cell>
          <cell r="T10">
            <v>0</v>
          </cell>
          <cell r="U10">
            <v>-0.97</v>
          </cell>
          <cell r="V10">
            <v>0</v>
          </cell>
        </row>
        <row r="11">
          <cell r="C11">
            <v>0</v>
          </cell>
          <cell r="D11">
            <v>-85878.29</v>
          </cell>
          <cell r="E11">
            <v>0</v>
          </cell>
          <cell r="F11">
            <v>0</v>
          </cell>
          <cell r="G11">
            <v>366.56</v>
          </cell>
          <cell r="H11">
            <v>0</v>
          </cell>
          <cell r="I11">
            <v>0</v>
          </cell>
          <cell r="J11">
            <v>0</v>
          </cell>
          <cell r="K11">
            <v>0</v>
          </cell>
          <cell r="L11">
            <v>0</v>
          </cell>
          <cell r="M11">
            <v>0</v>
          </cell>
          <cell r="N11">
            <v>0</v>
          </cell>
          <cell r="O11">
            <v>0</v>
          </cell>
          <cell r="P11">
            <v>0</v>
          </cell>
          <cell r="Q11">
            <v>0</v>
          </cell>
          <cell r="R11">
            <v>35621.94</v>
          </cell>
          <cell r="S11">
            <v>-34871.699999999997</v>
          </cell>
          <cell r="T11">
            <v>-1509.44</v>
          </cell>
          <cell r="U11">
            <v>37201.18</v>
          </cell>
          <cell r="V11">
            <v>1667.5450000000001</v>
          </cell>
        </row>
        <row r="12">
          <cell r="C12">
            <v>563206.32112500013</v>
          </cell>
          <cell r="D12">
            <v>456450.42762500007</v>
          </cell>
          <cell r="E12">
            <v>133079.4402499999</v>
          </cell>
          <cell r="F12">
            <v>126493.61125</v>
          </cell>
          <cell r="G12">
            <v>4.4249999997987288E-3</v>
          </cell>
          <cell r="H12">
            <v>92337.612150000015</v>
          </cell>
          <cell r="I12">
            <v>17632.090999999979</v>
          </cell>
          <cell r="J12">
            <v>8407.0907250000109</v>
          </cell>
          <cell r="K12">
            <v>9116.7674999999963</v>
          </cell>
          <cell r="L12">
            <v>103082.43517500036</v>
          </cell>
          <cell r="M12">
            <v>1903784.6781750012</v>
          </cell>
          <cell r="N12">
            <v>8710442.0272000004</v>
          </cell>
          <cell r="O12">
            <v>375692.9919250005</v>
          </cell>
          <cell r="P12">
            <v>18027528.353375006</v>
          </cell>
          <cell r="Q12">
            <v>477489.40022500034</v>
          </cell>
          <cell r="R12">
            <v>1.3500000641215593E-3</v>
          </cell>
          <cell r="S12">
            <v>-4.7500000437139533E-3</v>
          </cell>
          <cell r="T12">
            <v>3.100000060385355E-3</v>
          </cell>
          <cell r="U12">
            <v>7.5000006472691894E-4</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row>
        <row r="13">
          <cell r="C13">
            <v>84480.948168750023</v>
          </cell>
          <cell r="D13">
            <v>68467.564143750002</v>
          </cell>
          <cell r="E13">
            <v>19961.916037499985</v>
          </cell>
          <cell r="F13">
            <v>18974.041687500001</v>
          </cell>
          <cell r="G13">
            <v>6.6374999996980926E-4</v>
          </cell>
          <cell r="H13">
            <v>13850.641822500002</v>
          </cell>
          <cell r="I13">
            <v>2644.8136499999969</v>
          </cell>
          <cell r="J13">
            <v>1261.0736087500015</v>
          </cell>
          <cell r="K13">
            <v>1367.5151249999994</v>
          </cell>
          <cell r="L13">
            <v>15462.365276250053</v>
          </cell>
          <cell r="M13">
            <v>285567.70172625018</v>
          </cell>
          <cell r="N13">
            <v>1306566.3040799999</v>
          </cell>
          <cell r="O13">
            <v>56353.948788750073</v>
          </cell>
          <cell r="P13">
            <v>2704129.2530062511</v>
          </cell>
          <cell r="Q13">
            <v>71623.410033750042</v>
          </cell>
          <cell r="R13">
            <v>2.0250000961823388E-4</v>
          </cell>
          <cell r="S13">
            <v>0</v>
          </cell>
          <cell r="T13">
            <v>4.6500000905780325E-4</v>
          </cell>
          <cell r="U13">
            <v>1.1250000970903784E-4</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row>
        <row r="14">
          <cell r="C14">
            <v>58058.05</v>
          </cell>
          <cell r="D14">
            <v>70782.16</v>
          </cell>
          <cell r="E14">
            <v>51260.22</v>
          </cell>
          <cell r="F14">
            <v>13375.01</v>
          </cell>
          <cell r="G14">
            <v>10430.870000000001</v>
          </cell>
          <cell r="H14">
            <v>4118.91</v>
          </cell>
          <cell r="I14">
            <v>205.55</v>
          </cell>
          <cell r="J14">
            <v>2396.41</v>
          </cell>
          <cell r="K14">
            <v>915</v>
          </cell>
          <cell r="L14">
            <v>0</v>
          </cell>
          <cell r="M14">
            <v>0</v>
          </cell>
          <cell r="N14">
            <v>0</v>
          </cell>
          <cell r="O14">
            <v>0</v>
          </cell>
          <cell r="P14">
            <v>0</v>
          </cell>
          <cell r="Q14">
            <v>0</v>
          </cell>
          <cell r="R14">
            <v>0</v>
          </cell>
          <cell r="S14">
            <v>0</v>
          </cell>
          <cell r="T14">
            <v>0</v>
          </cell>
          <cell r="U14">
            <v>0</v>
          </cell>
          <cell r="V14">
            <v>0</v>
          </cell>
          <cell r="BA14" t="str">
            <v>X</v>
          </cell>
        </row>
        <row r="17">
          <cell r="C17" t="str">
            <v>MGM National Harbor</v>
          </cell>
          <cell r="D17" t="str">
            <v>Live! Casino</v>
          </cell>
          <cell r="E17" t="str">
            <v>Horseshoe Casino</v>
          </cell>
          <cell r="F17" t="str">
            <v>Ocean Downs Casino</v>
          </cell>
          <cell r="G17" t="str">
            <v>Hollywood Casino</v>
          </cell>
          <cell r="H17" t="str">
            <v>Bingo World</v>
          </cell>
          <cell r="I17" t="str">
            <v>Riverboat on the Potomac</v>
          </cell>
          <cell r="J17" t="str">
            <v>Greenmount OTB</v>
          </cell>
          <cell r="K17" t="str">
            <v>Long Shot's</v>
          </cell>
          <cell r="L17" t="str">
            <v>Bingo World (M)</v>
          </cell>
          <cell r="M17" t="str">
            <v>BetMGM</v>
          </cell>
          <cell r="N17" t="str">
            <v>Draft Kings</v>
          </cell>
          <cell r="O17" t="str">
            <v>Caesars</v>
          </cell>
          <cell r="P17" t="str">
            <v>Live! Casino (M)</v>
          </cell>
          <cell r="Q17" t="str">
            <v>Hollywood Casino (M)</v>
          </cell>
          <cell r="R17" t="str">
            <v>Riverboat on the Potomac (M)</v>
          </cell>
          <cell r="S17" t="str">
            <v>Maryland Stadium Sub</v>
          </cell>
          <cell r="T17" t="str">
            <v>Long Shot's (M)</v>
          </cell>
          <cell r="U17" t="str">
            <v>SuperBook</v>
          </cell>
          <cell r="V17" t="str">
            <v>Maryland Stadium Sub (M)</v>
          </cell>
          <cell r="W17">
            <v>21</v>
          </cell>
          <cell r="X17">
            <v>22</v>
          </cell>
          <cell r="Y17">
            <v>23</v>
          </cell>
          <cell r="Z17">
            <v>24</v>
          </cell>
          <cell r="AA17">
            <v>25</v>
          </cell>
          <cell r="AB17">
            <v>26</v>
          </cell>
          <cell r="AC17">
            <v>27</v>
          </cell>
          <cell r="AD17">
            <v>28</v>
          </cell>
          <cell r="AE17">
            <v>29</v>
          </cell>
          <cell r="AF17">
            <v>30</v>
          </cell>
          <cell r="AG17">
            <v>31</v>
          </cell>
          <cell r="AH17">
            <v>32</v>
          </cell>
          <cell r="AI17">
            <v>33</v>
          </cell>
          <cell r="AJ17">
            <v>34</v>
          </cell>
          <cell r="AK17">
            <v>35</v>
          </cell>
          <cell r="AL17">
            <v>36</v>
          </cell>
          <cell r="AM17">
            <v>37</v>
          </cell>
          <cell r="AN17">
            <v>38</v>
          </cell>
          <cell r="AO17">
            <v>39</v>
          </cell>
          <cell r="AP17">
            <v>40</v>
          </cell>
          <cell r="AQ17">
            <v>41</v>
          </cell>
          <cell r="AR17">
            <v>42</v>
          </cell>
          <cell r="AS17">
            <v>43</v>
          </cell>
          <cell r="AT17">
            <v>44</v>
          </cell>
          <cell r="AU17">
            <v>45</v>
          </cell>
          <cell r="AV17">
            <v>46</v>
          </cell>
          <cell r="AW17">
            <v>47</v>
          </cell>
          <cell r="AX17">
            <v>48</v>
          </cell>
          <cell r="AY17">
            <v>49</v>
          </cell>
          <cell r="AZ17">
            <v>50</v>
          </cell>
          <cell r="BA17" t="e">
            <v>#REF!</v>
          </cell>
          <cell r="BB17" t="e">
            <v>#REF!</v>
          </cell>
          <cell r="BC17" t="e">
            <v>#REF!</v>
          </cell>
          <cell r="BD17" t="e">
            <v>#REF!</v>
          </cell>
          <cell r="BE17" t="e">
            <v>#REF!</v>
          </cell>
          <cell r="BF17" t="e">
            <v>#REF!</v>
          </cell>
          <cell r="BG17" t="e">
            <v>#REF!</v>
          </cell>
          <cell r="BH17" t="e">
            <v>#REF!</v>
          </cell>
          <cell r="BI17" t="e">
            <v>#REF!</v>
          </cell>
          <cell r="BJ17" t="e">
            <v>#REF!</v>
          </cell>
          <cell r="BK17" t="e">
            <v>#REF!</v>
          </cell>
          <cell r="BL17" t="e">
            <v>#REF!</v>
          </cell>
          <cell r="BM17" t="e">
            <v>#REF!</v>
          </cell>
          <cell r="BN17" t="e">
            <v>#REF!</v>
          </cell>
          <cell r="BO17" t="e">
            <v>#REF!</v>
          </cell>
          <cell r="BP17" t="e">
            <v>#REF!</v>
          </cell>
          <cell r="BQ17" t="e">
            <v>#REF!</v>
          </cell>
          <cell r="BR17" t="e">
            <v>#REF!</v>
          </cell>
          <cell r="BS17" t="e">
            <v>#REF!</v>
          </cell>
          <cell r="BT17" t="e">
            <v>#REF!</v>
          </cell>
          <cell r="BU17" t="e">
            <v>#REF!</v>
          </cell>
          <cell r="BV17" t="e">
            <v>#REF!</v>
          </cell>
          <cell r="BW17" t="e">
            <v>#REF!</v>
          </cell>
          <cell r="BX17" t="e">
            <v>#REF!</v>
          </cell>
          <cell r="BY17" t="e">
            <v>#REF!</v>
          </cell>
          <cell r="BZ17" t="e">
            <v>#REF!</v>
          </cell>
          <cell r="CA17" t="e">
            <v>#REF!</v>
          </cell>
          <cell r="CB17" t="e">
            <v>#REF!</v>
          </cell>
          <cell r="CC17" t="e">
            <v>#REF!</v>
          </cell>
          <cell r="CD17" t="e">
            <v>#REF!</v>
          </cell>
          <cell r="CE17" t="e">
            <v>#REF!</v>
          </cell>
          <cell r="CF17" t="e">
            <v>#REF!</v>
          </cell>
          <cell r="CG17" t="e">
            <v>#REF!</v>
          </cell>
          <cell r="CH17" t="e">
            <v>#REF!</v>
          </cell>
          <cell r="CI17" t="e">
            <v>#REF!</v>
          </cell>
          <cell r="CJ17" t="e">
            <v>#REF!</v>
          </cell>
          <cell r="CK17" t="e">
            <v>#REF!</v>
          </cell>
        </row>
        <row r="18">
          <cell r="C18" t="str">
            <v>Retail</v>
          </cell>
          <cell r="D18" t="str">
            <v>Retail</v>
          </cell>
          <cell r="E18" t="str">
            <v>Retail</v>
          </cell>
          <cell r="F18" t="str">
            <v>Retail</v>
          </cell>
          <cell r="G18" t="str">
            <v>Retail</v>
          </cell>
          <cell r="H18" t="str">
            <v>Retail</v>
          </cell>
          <cell r="I18" t="str">
            <v>Retail</v>
          </cell>
          <cell r="J18" t="str">
            <v>Retail</v>
          </cell>
          <cell r="K18" t="str">
            <v>Retail</v>
          </cell>
          <cell r="L18" t="str">
            <v>Mobile</v>
          </cell>
          <cell r="M18" t="str">
            <v>Mobile</v>
          </cell>
          <cell r="N18" t="str">
            <v>Mobile</v>
          </cell>
          <cell r="O18" t="str">
            <v>Mobile</v>
          </cell>
          <cell r="P18" t="str">
            <v>Mobile</v>
          </cell>
          <cell r="Q18" t="str">
            <v>Mobile</v>
          </cell>
          <cell r="R18" t="str">
            <v>Mobile</v>
          </cell>
          <cell r="S18" t="str">
            <v>Retail</v>
          </cell>
          <cell r="T18" t="str">
            <v>Mobile</v>
          </cell>
          <cell r="U18" t="str">
            <v>Mobile</v>
          </cell>
          <cell r="V18" t="str">
            <v>Mobile</v>
          </cell>
          <cell r="W18" t="str">
            <v>TBD</v>
          </cell>
          <cell r="X18" t="str">
            <v>TBD</v>
          </cell>
          <cell r="Y18" t="str">
            <v>TBD</v>
          </cell>
          <cell r="Z18" t="str">
            <v>TBD</v>
          </cell>
          <cell r="AA18" t="str">
            <v>TBD</v>
          </cell>
          <cell r="AB18" t="str">
            <v>TBD</v>
          </cell>
          <cell r="AC18" t="str">
            <v>TBD</v>
          </cell>
          <cell r="AD18" t="str">
            <v>TBD</v>
          </cell>
          <cell r="AE18" t="str">
            <v>TBD</v>
          </cell>
          <cell r="AF18" t="str">
            <v>TBD</v>
          </cell>
          <cell r="AG18" t="str">
            <v>TBD</v>
          </cell>
          <cell r="AH18" t="str">
            <v>TBD</v>
          </cell>
          <cell r="AI18" t="str">
            <v>TBD</v>
          </cell>
          <cell r="AJ18" t="str">
            <v>TBD</v>
          </cell>
          <cell r="AK18" t="str">
            <v>TBD</v>
          </cell>
          <cell r="AL18" t="str">
            <v>TBD</v>
          </cell>
          <cell r="AM18" t="str">
            <v>TBD</v>
          </cell>
          <cell r="AN18" t="str">
            <v>TBD</v>
          </cell>
          <cell r="AO18" t="str">
            <v>TBD</v>
          </cell>
          <cell r="AP18" t="str">
            <v>TBD</v>
          </cell>
          <cell r="AQ18" t="str">
            <v>TBD</v>
          </cell>
          <cell r="AR18" t="str">
            <v>TBD</v>
          </cell>
          <cell r="AS18" t="str">
            <v>TBD</v>
          </cell>
          <cell r="AT18" t="str">
            <v>TBD</v>
          </cell>
          <cell r="AU18" t="str">
            <v>TBD</v>
          </cell>
          <cell r="AV18" t="str">
            <v>TBD</v>
          </cell>
          <cell r="AW18" t="str">
            <v>TBD</v>
          </cell>
          <cell r="AX18" t="str">
            <v>TBD</v>
          </cell>
          <cell r="AY18" t="str">
            <v>TBD</v>
          </cell>
          <cell r="AZ18" t="str">
            <v>TBD</v>
          </cell>
          <cell r="BA18" t="e">
            <v>#REF!</v>
          </cell>
          <cell r="BB18" t="e">
            <v>#REF!</v>
          </cell>
          <cell r="BC18" t="e">
            <v>#REF!</v>
          </cell>
          <cell r="BD18" t="e">
            <v>#REF!</v>
          </cell>
          <cell r="BE18" t="e">
            <v>#REF!</v>
          </cell>
          <cell r="BF18" t="e">
            <v>#REF!</v>
          </cell>
          <cell r="BG18" t="e">
            <v>#REF!</v>
          </cell>
          <cell r="BH18" t="e">
            <v>#REF!</v>
          </cell>
          <cell r="BI18" t="e">
            <v>#REF!</v>
          </cell>
          <cell r="BJ18" t="e">
            <v>#REF!</v>
          </cell>
          <cell r="BK18" t="e">
            <v>#REF!</v>
          </cell>
          <cell r="BL18" t="e">
            <v>#REF!</v>
          </cell>
          <cell r="BM18" t="e">
            <v>#REF!</v>
          </cell>
          <cell r="BN18" t="e">
            <v>#REF!</v>
          </cell>
          <cell r="BO18" t="e">
            <v>#REF!</v>
          </cell>
          <cell r="BP18" t="e">
            <v>#REF!</v>
          </cell>
          <cell r="BQ18" t="e">
            <v>#REF!</v>
          </cell>
          <cell r="BR18" t="e">
            <v>#REF!</v>
          </cell>
          <cell r="BS18" t="e">
            <v>#REF!</v>
          </cell>
          <cell r="BT18" t="e">
            <v>#REF!</v>
          </cell>
          <cell r="BU18" t="e">
            <v>#REF!</v>
          </cell>
          <cell r="BV18" t="e">
            <v>#REF!</v>
          </cell>
          <cell r="BW18" t="e">
            <v>#REF!</v>
          </cell>
          <cell r="BX18" t="e">
            <v>#REF!</v>
          </cell>
          <cell r="BY18" t="e">
            <v>#REF!</v>
          </cell>
          <cell r="BZ18" t="e">
            <v>#REF!</v>
          </cell>
          <cell r="CA18" t="e">
            <v>#REF!</v>
          </cell>
          <cell r="CB18" t="e">
            <v>#REF!</v>
          </cell>
          <cell r="CC18" t="e">
            <v>#REF!</v>
          </cell>
          <cell r="CD18" t="e">
            <v>#REF!</v>
          </cell>
          <cell r="CE18" t="e">
            <v>#REF!</v>
          </cell>
          <cell r="CF18" t="e">
            <v>#REF!</v>
          </cell>
          <cell r="CG18" t="e">
            <v>#REF!</v>
          </cell>
          <cell r="CH18" t="e">
            <v>#REF!</v>
          </cell>
          <cell r="CI18" t="e">
            <v>#REF!</v>
          </cell>
          <cell r="CJ18" t="e">
            <v>#REF!</v>
          </cell>
          <cell r="CK18" t="e">
            <v>#REF!</v>
          </cell>
        </row>
        <row r="19">
          <cell r="C19">
            <v>73748178.149999991</v>
          </cell>
          <cell r="D19">
            <v>82843766.480000004</v>
          </cell>
          <cell r="E19">
            <v>33833921.739999995</v>
          </cell>
          <cell r="F19">
            <v>15684221.639999997</v>
          </cell>
          <cell r="G19">
            <v>17608633.669999998</v>
          </cell>
          <cell r="H19">
            <v>6615498.9099999992</v>
          </cell>
          <cell r="I19">
            <v>1447112.2000000002</v>
          </cell>
          <cell r="J19">
            <v>886974.84999999986</v>
          </cell>
          <cell r="K19">
            <v>1229666.3500000001</v>
          </cell>
          <cell r="L19">
            <v>20167050.489999998</v>
          </cell>
          <cell r="M19">
            <v>225153877.82999998</v>
          </cell>
          <cell r="N19">
            <v>778691843.69000006</v>
          </cell>
          <cell r="O19">
            <v>107144976.20999999</v>
          </cell>
          <cell r="P19">
            <v>1166344901.01</v>
          </cell>
          <cell r="Q19">
            <v>69673199.650000006</v>
          </cell>
          <cell r="R19">
            <v>28629144.869999997</v>
          </cell>
          <cell r="S19">
            <v>2084487.6500000001</v>
          </cell>
          <cell r="T19">
            <v>4027046.16</v>
          </cell>
          <cell r="U19">
            <v>1076852.4300000002</v>
          </cell>
          <cell r="V19">
            <v>9479.73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t="str">
            <v>X</v>
          </cell>
        </row>
        <row r="20">
          <cell r="C20">
            <v>63893312.850000001</v>
          </cell>
          <cell r="D20">
            <v>71968192.019999996</v>
          </cell>
          <cell r="E20">
            <v>29425053.739999998</v>
          </cell>
          <cell r="F20">
            <v>13551870</v>
          </cell>
          <cell r="G20">
            <v>15940447.689999999</v>
          </cell>
          <cell r="H20">
            <v>5501918.5999999996</v>
          </cell>
          <cell r="I20">
            <v>1310887</v>
          </cell>
          <cell r="J20">
            <v>745741.21</v>
          </cell>
          <cell r="K20">
            <v>974867.18</v>
          </cell>
          <cell r="L20">
            <v>18719622.57</v>
          </cell>
          <cell r="M20">
            <v>195062282.15000001</v>
          </cell>
          <cell r="N20">
            <v>682170126.20000005</v>
          </cell>
          <cell r="O20">
            <v>99041674.290000007</v>
          </cell>
          <cell r="P20">
            <v>983486055.19000006</v>
          </cell>
          <cell r="Q20">
            <v>63820654.509999998</v>
          </cell>
          <cell r="R20">
            <v>25685383.869999997</v>
          </cell>
          <cell r="S20">
            <v>2094909.3199999998</v>
          </cell>
          <cell r="T20">
            <v>3687401.84</v>
          </cell>
          <cell r="U20">
            <v>1069758.68</v>
          </cell>
          <cell r="V20">
            <v>2555.3200000000002</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t="str">
            <v>X</v>
          </cell>
        </row>
        <row r="21">
          <cell r="C21">
            <v>9854865.299999997</v>
          </cell>
          <cell r="D21">
            <v>10875574.460000001</v>
          </cell>
          <cell r="E21">
            <v>4408867.9999999991</v>
          </cell>
          <cell r="F21">
            <v>2132351.64</v>
          </cell>
          <cell r="G21">
            <v>1668185.9799999991</v>
          </cell>
          <cell r="H21">
            <v>1113580.31</v>
          </cell>
          <cell r="I21">
            <v>136225.20000000001</v>
          </cell>
          <cell r="J21">
            <v>141233.63999999996</v>
          </cell>
          <cell r="K21">
            <v>254799.16999999995</v>
          </cell>
          <cell r="L21">
            <v>1447427.9200000004</v>
          </cell>
          <cell r="M21">
            <v>30091595.68</v>
          </cell>
          <cell r="N21">
            <v>96521717.49000001</v>
          </cell>
          <cell r="O21">
            <v>8103301.9199999999</v>
          </cell>
          <cell r="P21">
            <v>182858845.81999999</v>
          </cell>
          <cell r="Q21">
            <v>5852545.1400000062</v>
          </cell>
          <cell r="R21">
            <v>2943761.0000000009</v>
          </cell>
          <cell r="S21">
            <v>-10421.669999999955</v>
          </cell>
          <cell r="T21">
            <v>339644.32000000012</v>
          </cell>
          <cell r="U21">
            <v>7093.7500000001164</v>
          </cell>
          <cell r="V21">
            <v>6924.41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row>
        <row r="22">
          <cell r="C22">
            <v>0.13362859323732312</v>
          </cell>
          <cell r="D22">
            <v>0.13127812655193039</v>
          </cell>
          <cell r="E22">
            <v>0.13030910320950564</v>
          </cell>
          <cell r="F22">
            <v>0.13595520956945603</v>
          </cell>
          <cell r="G22">
            <v>9.4736821224357878E-2</v>
          </cell>
          <cell r="H22">
            <v>0.16832899908980556</v>
          </cell>
          <cell r="I22">
            <v>9.4135893540252216E-2</v>
          </cell>
          <cell r="J22">
            <v>0.15923071550450379</v>
          </cell>
          <cell r="K22">
            <v>0.20721000456749916</v>
          </cell>
          <cell r="L22">
            <v>7.1771919285753633E-2</v>
          </cell>
          <cell r="M22">
            <v>0.13364902248195037</v>
          </cell>
          <cell r="N22">
            <v>0.12395367727573842</v>
          </cell>
          <cell r="O22">
            <v>7.5629322126292045E-2</v>
          </cell>
          <cell r="P22">
            <v>0.15677939318091308</v>
          </cell>
          <cell r="Q22">
            <v>8.399994789101102E-2</v>
          </cell>
          <cell r="R22">
            <v>0.10282392343072454</v>
          </cell>
          <cell r="S22">
            <v>-4.9996314442062977E-3</v>
          </cell>
          <cell r="T22">
            <v>8.4340806264808318E-2</v>
          </cell>
          <cell r="U22">
            <v>6.5874857151970506E-3</v>
          </cell>
          <cell r="V22">
            <v>0.73044379955969208</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X</v>
          </cell>
        </row>
        <row r="23">
          <cell r="C23">
            <v>0</v>
          </cell>
          <cell r="D23">
            <v>115590.75</v>
          </cell>
          <cell r="E23">
            <v>0</v>
          </cell>
          <cell r="F23">
            <v>0</v>
          </cell>
          <cell r="G23">
            <v>0</v>
          </cell>
          <cell r="H23">
            <v>0</v>
          </cell>
          <cell r="I23">
            <v>0</v>
          </cell>
          <cell r="J23">
            <v>0</v>
          </cell>
          <cell r="K23">
            <v>0</v>
          </cell>
          <cell r="L23">
            <v>954734.72999999986</v>
          </cell>
          <cell r="M23">
            <v>23443830.43</v>
          </cell>
          <cell r="N23">
            <v>68729629.629999995</v>
          </cell>
          <cell r="O23">
            <v>4556303.0699999994</v>
          </cell>
          <cell r="P23">
            <v>100049235.15000001</v>
          </cell>
          <cell r="Q23">
            <v>3100488.59</v>
          </cell>
          <cell r="R23">
            <v>2358533.62</v>
          </cell>
          <cell r="S23">
            <v>0</v>
          </cell>
          <cell r="T23">
            <v>385924.68</v>
          </cell>
          <cell r="U23">
            <v>89136.17</v>
          </cell>
          <cell r="V23">
            <v>8589.73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t="str">
            <v>X</v>
          </cell>
        </row>
        <row r="24">
          <cell r="C24">
            <v>184370.44537500001</v>
          </cell>
          <cell r="D24">
            <v>206820.43932500001</v>
          </cell>
          <cell r="E24">
            <v>84584.804349999991</v>
          </cell>
          <cell r="F24">
            <v>39210.554100000008</v>
          </cell>
          <cell r="G24">
            <v>44021.584174999996</v>
          </cell>
          <cell r="H24">
            <v>16538.747275000002</v>
          </cell>
          <cell r="I24">
            <v>3617.7805000000003</v>
          </cell>
          <cell r="J24">
            <v>2217.4371249999999</v>
          </cell>
          <cell r="K24">
            <v>3074.1658749999997</v>
          </cell>
          <cell r="L24">
            <v>50417.626225</v>
          </cell>
          <cell r="M24">
            <v>504275.11850000004</v>
          </cell>
          <cell r="N24">
            <v>1774905.5351499999</v>
          </cell>
          <cell r="O24">
            <v>267862.44052499998</v>
          </cell>
          <cell r="P24">
            <v>2665739.1646500002</v>
          </cell>
          <cell r="Q24">
            <v>174182.99912500003</v>
          </cell>
          <cell r="R24">
            <v>65676.528124999997</v>
          </cell>
          <cell r="S24">
            <v>5211.2191250000005</v>
          </cell>
          <cell r="T24">
            <v>10067.615400000001</v>
          </cell>
          <cell r="U24">
            <v>2469.2906499999999</v>
          </cell>
          <cell r="V24">
            <v>2.2250000000000001</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row>
        <row r="25">
          <cell r="C25">
            <v>0</v>
          </cell>
          <cell r="D25">
            <v>117832.19</v>
          </cell>
          <cell r="E25">
            <v>625.29999999999995</v>
          </cell>
          <cell r="F25">
            <v>-1255.72</v>
          </cell>
          <cell r="G25">
            <v>-390.15</v>
          </cell>
          <cell r="H25">
            <v>-104.39</v>
          </cell>
          <cell r="I25">
            <v>0</v>
          </cell>
          <cell r="J25">
            <v>366.35</v>
          </cell>
          <cell r="K25">
            <v>0.01</v>
          </cell>
          <cell r="L25">
            <v>0</v>
          </cell>
          <cell r="M25">
            <v>-608.55999999999983</v>
          </cell>
          <cell r="N25">
            <v>0</v>
          </cell>
          <cell r="O25">
            <v>-284.04000000000013</v>
          </cell>
          <cell r="P25">
            <v>0</v>
          </cell>
          <cell r="Q25">
            <v>0</v>
          </cell>
          <cell r="R25">
            <v>0</v>
          </cell>
          <cell r="S25">
            <v>-190.94</v>
          </cell>
          <cell r="T25">
            <v>0</v>
          </cell>
          <cell r="U25">
            <v>-19.39</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t="str">
            <v>X</v>
          </cell>
        </row>
        <row r="26">
          <cell r="C26">
            <v>0</v>
          </cell>
          <cell r="D26">
            <v>0</v>
          </cell>
          <cell r="E26">
            <v>0</v>
          </cell>
          <cell r="F26">
            <v>0</v>
          </cell>
          <cell r="G26">
            <v>366.56</v>
          </cell>
          <cell r="H26">
            <v>0</v>
          </cell>
          <cell r="I26">
            <v>0</v>
          </cell>
          <cell r="J26">
            <v>0</v>
          </cell>
          <cell r="K26">
            <v>0</v>
          </cell>
          <cell r="L26">
            <v>0</v>
          </cell>
          <cell r="M26">
            <v>-3.2250001095235348E-3</v>
          </cell>
          <cell r="N26">
            <v>556878.17777499836</v>
          </cell>
          <cell r="O26">
            <v>-4.7000001941341907E-3</v>
          </cell>
          <cell r="P26">
            <v>1.2750010937452316E-3</v>
          </cell>
          <cell r="Q26">
            <v>0</v>
          </cell>
          <cell r="R26">
            <v>-16444.552924999909</v>
          </cell>
          <cell r="S26">
            <v>60325.169999999984</v>
          </cell>
          <cell r="T26">
            <v>68420.63</v>
          </cell>
          <cell r="U26">
            <v>84492.32</v>
          </cell>
          <cell r="V26">
            <v>1667.5450000000001</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t="str">
            <v>X</v>
          </cell>
        </row>
        <row r="27">
          <cell r="C27">
            <v>9670494.8546250015</v>
          </cell>
          <cell r="D27">
            <v>10435331.080675002</v>
          </cell>
          <cell r="E27">
            <v>4323657.8956500003</v>
          </cell>
          <cell r="F27">
            <v>2094396.8059000003</v>
          </cell>
          <cell r="G27">
            <v>1624921.1058249993</v>
          </cell>
          <cell r="H27">
            <v>1097145.952725</v>
          </cell>
          <cell r="I27">
            <v>132607.41950000002</v>
          </cell>
          <cell r="J27">
            <v>138649.85287499995</v>
          </cell>
          <cell r="K27">
            <v>251724.99412499994</v>
          </cell>
          <cell r="L27">
            <v>442275.56377500051</v>
          </cell>
          <cell r="M27">
            <v>6144098.688275001</v>
          </cell>
          <cell r="N27">
            <v>26574060.502625011</v>
          </cell>
          <cell r="O27">
            <v>3279420.4447750016</v>
          </cell>
          <cell r="P27">
            <v>80143871.506624997</v>
          </cell>
          <cell r="Q27">
            <v>2577873.5508750058</v>
          </cell>
          <cell r="R27">
            <v>503106.2989500009</v>
          </cell>
          <cell r="S27">
            <v>44883.220875000043</v>
          </cell>
          <cell r="T27">
            <v>12072.654600000111</v>
          </cell>
          <cell r="U27">
            <v>-6.4999988535419106E-4</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row>
        <row r="28">
          <cell r="C28">
            <v>1450574.2281937499</v>
          </cell>
          <cell r="D28">
            <v>1565299.6621012497</v>
          </cell>
          <cell r="E28">
            <v>648548.68434749986</v>
          </cell>
          <cell r="F28">
            <v>314159.52088500001</v>
          </cell>
          <cell r="G28">
            <v>243738.16587374988</v>
          </cell>
          <cell r="H28">
            <v>164571.89290874999</v>
          </cell>
          <cell r="I28">
            <v>19891.113600000001</v>
          </cell>
          <cell r="J28">
            <v>20797.487931249991</v>
          </cell>
          <cell r="K28">
            <v>37758.749118749991</v>
          </cell>
          <cell r="L28">
            <v>66341.335050000067</v>
          </cell>
          <cell r="M28">
            <v>921614.80380000034</v>
          </cell>
          <cell r="N28">
            <v>3986109.07614375</v>
          </cell>
          <cell r="O28">
            <v>491913.06671625003</v>
          </cell>
          <cell r="P28">
            <v>12021580.725993749</v>
          </cell>
          <cell r="Q28">
            <v>386681.03263125086</v>
          </cell>
          <cell r="R28">
            <v>75465.94533375006</v>
          </cell>
          <cell r="S28">
            <v>6732.4843387500196</v>
          </cell>
          <cell r="T28">
            <v>1810.8987787499946</v>
          </cell>
          <cell r="U28">
            <v>1.1250000970903784E-4</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row>
        <row r="29">
          <cell r="C29">
            <v>546856.07000000007</v>
          </cell>
          <cell r="D29">
            <v>696320.70000000007</v>
          </cell>
          <cell r="E29">
            <v>465865.98999999987</v>
          </cell>
          <cell r="F29">
            <v>125195.87000000001</v>
          </cell>
          <cell r="G29">
            <v>117604.6</v>
          </cell>
          <cell r="H29">
            <v>14497.91</v>
          </cell>
          <cell r="I29">
            <v>715.05</v>
          </cell>
          <cell r="J29">
            <v>2396.41</v>
          </cell>
          <cell r="K29">
            <v>915</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t="str">
            <v>X</v>
          </cell>
        </row>
      </sheetData>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ata Paste"/>
      <sheetName val="Monthly"/>
      <sheetName val="2024_FY"/>
      <sheetName val="2023_FY"/>
      <sheetName val="2025_FY "/>
      <sheetName val="2026_FY"/>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104"/>
  <sheetViews>
    <sheetView tabSelected="1" zoomScale="110" zoomScaleNormal="110" workbookViewId="0">
      <pane ySplit="2" topLeftCell="A85" activePane="bottomLeft" state="frozen"/>
      <selection pane="bottomLeft" activeCell="A101" sqref="A101:J101"/>
    </sheetView>
  </sheetViews>
  <sheetFormatPr defaultRowHeight="15" x14ac:dyDescent="0.25"/>
  <cols>
    <col min="1" max="1" width="26.140625" customWidth="1"/>
    <col min="2" max="2" width="11" customWidth="1"/>
    <col min="3" max="4" width="17.28515625" bestFit="1" customWidth="1"/>
    <col min="5" max="5" width="8.85546875" customWidth="1"/>
    <col min="6" max="6" width="15.5703125" bestFit="1" customWidth="1"/>
    <col min="7" max="7" width="15.28515625" customWidth="1"/>
    <col min="8" max="8" width="15.5703125" bestFit="1" customWidth="1"/>
    <col min="9" max="9" width="14.5703125" bestFit="1" customWidth="1"/>
    <col min="10" max="10" width="13.5703125" bestFit="1" customWidth="1"/>
    <col min="11" max="11" width="12.7109375" customWidth="1"/>
    <col min="12" max="12" width="8.85546875" customWidth="1"/>
    <col min="13" max="13" width="14.28515625" bestFit="1" customWidth="1"/>
    <col min="14" max="14" width="12.140625" customWidth="1"/>
    <col min="15" max="15" width="12.5703125" bestFit="1" customWidth="1"/>
    <col min="16" max="16" width="13.42578125" customWidth="1"/>
    <col min="17" max="17" width="10.28515625" customWidth="1"/>
    <col min="18" max="18" width="14.28515625" bestFit="1" customWidth="1"/>
    <col min="19" max="19" width="13.5703125" bestFit="1" customWidth="1"/>
    <col min="20" max="20" width="15.28515625" bestFit="1" customWidth="1"/>
    <col min="21" max="21" width="14.28515625" bestFit="1" customWidth="1"/>
    <col min="22" max="24" width="9.140625" style="3"/>
    <col min="25" max="26" width="12.85546875" style="3" bestFit="1" customWidth="1"/>
    <col min="27" max="27" width="10.42578125" style="3" customWidth="1"/>
    <col min="28" max="31" width="13.140625" style="3" customWidth="1"/>
    <col min="32" max="32" width="3.5703125" style="3" customWidth="1"/>
    <col min="33" max="34" width="11.7109375" style="3" bestFit="1" customWidth="1"/>
    <col min="35" max="36" width="9.42578125" style="3" bestFit="1" customWidth="1"/>
    <col min="37" max="37" width="10.85546875" style="3" bestFit="1" customWidth="1"/>
    <col min="38" max="38" width="9.5703125" style="3" bestFit="1" customWidth="1"/>
    <col min="39" max="39" width="9.28515625" style="3" bestFit="1" customWidth="1"/>
    <col min="40" max="44" width="9.140625" style="3"/>
  </cols>
  <sheetData>
    <row r="1" spans="1:39" ht="23.25" x14ac:dyDescent="0.25">
      <c r="A1" s="53" t="s">
        <v>4</v>
      </c>
      <c r="B1" s="53"/>
      <c r="C1" s="53"/>
      <c r="D1" s="53"/>
      <c r="E1" s="53"/>
      <c r="F1" s="53"/>
      <c r="G1" s="53"/>
      <c r="H1" s="53"/>
      <c r="I1" s="53"/>
      <c r="J1" s="53"/>
      <c r="L1" s="7"/>
      <c r="M1" s="7"/>
      <c r="N1" s="7"/>
      <c r="O1" s="7"/>
      <c r="P1" s="7"/>
      <c r="Q1" s="30"/>
    </row>
    <row r="2" spans="1:39" ht="23.25" x14ac:dyDescent="0.35">
      <c r="A2" s="54">
        <v>45991</v>
      </c>
      <c r="B2" s="54"/>
      <c r="C2" s="54"/>
      <c r="D2" s="54"/>
      <c r="E2" s="54"/>
      <c r="F2" s="54"/>
      <c r="G2" s="54"/>
      <c r="H2" s="54"/>
      <c r="I2" s="54"/>
      <c r="J2" s="54"/>
      <c r="L2" s="8"/>
      <c r="M2" s="8"/>
      <c r="N2" s="8"/>
      <c r="O2" s="8"/>
      <c r="P2" s="8"/>
      <c r="Q2" s="29"/>
    </row>
    <row r="3" spans="1:39" ht="23.25" x14ac:dyDescent="0.35">
      <c r="A3" s="54" t="s">
        <v>14</v>
      </c>
      <c r="B3" s="54"/>
      <c r="C3" s="54"/>
      <c r="D3" s="54"/>
      <c r="E3" s="54"/>
      <c r="F3" s="54"/>
      <c r="G3" s="54"/>
      <c r="H3" s="54"/>
      <c r="I3" s="54"/>
      <c r="J3" s="54"/>
    </row>
    <row r="4" spans="1:39" x14ac:dyDescent="0.25">
      <c r="A4" s="55" t="s">
        <v>2</v>
      </c>
      <c r="B4" s="17" t="s">
        <v>3</v>
      </c>
      <c r="C4" s="18"/>
      <c r="D4" s="18"/>
      <c r="E4" s="18"/>
      <c r="F4" s="18" t="s">
        <v>18</v>
      </c>
      <c r="G4" s="18" t="s">
        <v>17</v>
      </c>
      <c r="H4" s="18"/>
      <c r="I4" s="18" t="s">
        <v>16</v>
      </c>
      <c r="J4" s="18" t="s">
        <v>9</v>
      </c>
    </row>
    <row r="5" spans="1:39" ht="15" customHeight="1" x14ac:dyDescent="0.25">
      <c r="A5" s="56"/>
      <c r="B5" s="17" t="s">
        <v>15</v>
      </c>
      <c r="C5" s="31" t="s">
        <v>6</v>
      </c>
      <c r="D5" s="31" t="s">
        <v>0</v>
      </c>
      <c r="E5" s="31" t="s">
        <v>7</v>
      </c>
      <c r="F5" s="31" t="s">
        <v>21</v>
      </c>
      <c r="G5" s="31" t="s">
        <v>29</v>
      </c>
      <c r="H5" s="31" t="s">
        <v>1</v>
      </c>
      <c r="I5" s="31" t="s">
        <v>19</v>
      </c>
      <c r="J5" s="31" t="s">
        <v>20</v>
      </c>
    </row>
    <row r="6" spans="1:39" x14ac:dyDescent="0.25">
      <c r="A6" s="49" t="s">
        <v>11</v>
      </c>
      <c r="B6" s="21">
        <v>45991</v>
      </c>
      <c r="C6" s="22">
        <v>683352.87</v>
      </c>
      <c r="D6" s="22">
        <v>618251.06000000006</v>
      </c>
      <c r="E6" s="23">
        <f t="shared" ref="E6:E33" si="0">IF(C6=0,"N/A",+(C6-D6)/C6)</f>
        <v>9.5268217721833734E-2</v>
      </c>
      <c r="F6" s="22">
        <v>0</v>
      </c>
      <c r="G6" s="22">
        <v>1708.2421749999999</v>
      </c>
      <c r="H6" s="22">
        <v>63393.56782499994</v>
      </c>
      <c r="I6" s="22">
        <v>9509.0351737499914</v>
      </c>
      <c r="J6" s="22">
        <v>2233.9499999999998</v>
      </c>
    </row>
    <row r="7" spans="1:39" x14ac:dyDescent="0.25">
      <c r="A7" s="49"/>
      <c r="B7" s="24" t="s">
        <v>15</v>
      </c>
      <c r="C7" s="22">
        <v>2555367.64</v>
      </c>
      <c r="D7" s="22">
        <v>2323032.06</v>
      </c>
      <c r="E7" s="23">
        <f t="shared" si="0"/>
        <v>9.0920608198670025E-2</v>
      </c>
      <c r="F7" s="22">
        <v>0</v>
      </c>
      <c r="G7" s="22">
        <v>6378.2790999999997</v>
      </c>
      <c r="H7" s="22">
        <v>225957.30090000009</v>
      </c>
      <c r="I7" s="22">
        <v>33893.595134999996</v>
      </c>
      <c r="J7" s="22">
        <v>11700.310000000001</v>
      </c>
      <c r="Y7" s="5"/>
      <c r="Z7" s="5"/>
      <c r="AA7" s="5"/>
      <c r="AB7" s="5"/>
      <c r="AC7" s="5"/>
      <c r="AD7" s="5"/>
      <c r="AE7" s="5"/>
      <c r="AF7" s="5"/>
      <c r="AG7" s="5"/>
      <c r="AH7" s="5"/>
      <c r="AI7" s="5"/>
      <c r="AJ7" s="5"/>
      <c r="AK7" s="5"/>
      <c r="AL7" s="5"/>
      <c r="AM7" s="5"/>
    </row>
    <row r="8" spans="1:39" x14ac:dyDescent="0.25">
      <c r="A8" s="59" t="s">
        <v>45</v>
      </c>
      <c r="B8" s="25">
        <v>45991</v>
      </c>
      <c r="C8" s="26">
        <v>364412.49</v>
      </c>
      <c r="D8" s="26">
        <v>374325.5</v>
      </c>
      <c r="E8" s="27">
        <f t="shared" ref="E8:E9" si="1">IF(C8=0,"N/A",+(C8-D8)/C8)</f>
        <v>-2.7202717448021635E-2</v>
      </c>
      <c r="F8" s="26">
        <v>0</v>
      </c>
      <c r="G8" s="26">
        <v>911.03122499999995</v>
      </c>
      <c r="H8" s="26">
        <v>0</v>
      </c>
      <c r="I8" s="26">
        <v>0</v>
      </c>
      <c r="J8" s="26">
        <v>1854.8700000000001</v>
      </c>
      <c r="Y8" s="5"/>
      <c r="Z8" s="5"/>
      <c r="AA8" s="5"/>
      <c r="AB8" s="5"/>
      <c r="AC8" s="5"/>
      <c r="AD8" s="5"/>
      <c r="AE8" s="5"/>
      <c r="AF8" s="5"/>
      <c r="AG8" s="5"/>
      <c r="AH8" s="5"/>
      <c r="AI8" s="5"/>
      <c r="AJ8" s="5"/>
      <c r="AK8" s="5"/>
      <c r="AL8" s="5"/>
      <c r="AM8" s="5"/>
    </row>
    <row r="9" spans="1:39" x14ac:dyDescent="0.25">
      <c r="A9" s="59"/>
      <c r="B9" s="28" t="s">
        <v>15</v>
      </c>
      <c r="C9" s="26">
        <v>1455881.73</v>
      </c>
      <c r="D9" s="26">
        <v>1420429.8900000001</v>
      </c>
      <c r="E9" s="27">
        <f t="shared" si="1"/>
        <v>2.4350769207056297E-2</v>
      </c>
      <c r="F9" s="26">
        <v>0</v>
      </c>
      <c r="G9" s="26">
        <v>3629.7043249999997</v>
      </c>
      <c r="H9" s="26">
        <v>52915.225674999849</v>
      </c>
      <c r="I9" s="26">
        <v>7937.2846762500012</v>
      </c>
      <c r="J9" s="26">
        <v>12100.580000000002</v>
      </c>
      <c r="Y9" s="5"/>
      <c r="Z9" s="5"/>
      <c r="AA9" s="5"/>
      <c r="AB9" s="5"/>
      <c r="AC9" s="5"/>
      <c r="AD9" s="5"/>
      <c r="AE9" s="5"/>
      <c r="AF9" s="5"/>
      <c r="AG9" s="5"/>
      <c r="AH9" s="5"/>
      <c r="AI9" s="5"/>
      <c r="AJ9" s="5"/>
      <c r="AK9" s="5"/>
      <c r="AL9" s="5"/>
      <c r="AM9" s="5"/>
    </row>
    <row r="10" spans="1:39" x14ac:dyDescent="0.25">
      <c r="A10" s="49" t="s">
        <v>60</v>
      </c>
      <c r="B10" s="21">
        <v>45991</v>
      </c>
      <c r="C10" s="22">
        <v>32303.24</v>
      </c>
      <c r="D10" s="22">
        <v>31492.51</v>
      </c>
      <c r="E10" s="23">
        <f t="shared" ref="E10:E11" si="2">IF(C10=0,"N/A",+(C10-D10)/C10)</f>
        <v>2.5097482481633519E-2</v>
      </c>
      <c r="F10" s="22">
        <v>570</v>
      </c>
      <c r="G10" s="22">
        <v>80.758099999999999</v>
      </c>
      <c r="H10" s="22">
        <v>159.97190000000319</v>
      </c>
      <c r="I10" s="22">
        <v>23.995785000000478</v>
      </c>
      <c r="J10" s="22">
        <v>0</v>
      </c>
      <c r="Y10" s="5"/>
      <c r="Z10" s="5"/>
      <c r="AA10" s="5"/>
      <c r="AB10" s="5"/>
      <c r="AC10" s="5"/>
      <c r="AD10" s="5"/>
      <c r="AE10" s="5"/>
      <c r="AF10" s="5"/>
      <c r="AG10" s="5"/>
      <c r="AH10" s="5"/>
      <c r="AI10" s="5"/>
      <c r="AJ10" s="5"/>
      <c r="AK10" s="5"/>
      <c r="AL10" s="5"/>
      <c r="AM10" s="5"/>
    </row>
    <row r="11" spans="1:39" x14ac:dyDescent="0.25">
      <c r="A11" s="49"/>
      <c r="B11" s="24" t="s">
        <v>15</v>
      </c>
      <c r="C11" s="22">
        <v>63413.48</v>
      </c>
      <c r="D11" s="22">
        <v>67009.149999999994</v>
      </c>
      <c r="E11" s="23">
        <f t="shared" si="2"/>
        <v>-5.6701981976071819E-2</v>
      </c>
      <c r="F11" s="22">
        <v>570</v>
      </c>
      <c r="G11" s="22">
        <v>158.53370000000001</v>
      </c>
      <c r="H11" s="22">
        <v>159.97630000000936</v>
      </c>
      <c r="I11" s="22">
        <v>23.996445000000858</v>
      </c>
      <c r="J11" s="22">
        <v>0</v>
      </c>
      <c r="Y11" s="5"/>
      <c r="Z11" s="5"/>
      <c r="AA11" s="5"/>
      <c r="AB11" s="5"/>
      <c r="AC11" s="5"/>
      <c r="AD11" s="5"/>
      <c r="AE11" s="5"/>
      <c r="AF11" s="5"/>
      <c r="AG11" s="5"/>
      <c r="AH11" s="5"/>
      <c r="AI11" s="5"/>
      <c r="AJ11" s="5"/>
      <c r="AK11" s="5"/>
      <c r="AL11" s="5"/>
      <c r="AM11" s="5"/>
    </row>
    <row r="12" spans="1:39" x14ac:dyDescent="0.25">
      <c r="A12" s="50" t="s">
        <v>47</v>
      </c>
      <c r="B12" s="25">
        <v>45991</v>
      </c>
      <c r="C12" s="26">
        <v>0</v>
      </c>
      <c r="D12" s="26">
        <v>438</v>
      </c>
      <c r="E12" s="27" t="str">
        <f t="shared" ref="E12:E13" si="3">IF(C12=0,"N/A",+(C12-D12)/C12)</f>
        <v>N/A</v>
      </c>
      <c r="F12" s="26">
        <v>0</v>
      </c>
      <c r="G12" s="26">
        <v>0</v>
      </c>
      <c r="H12" s="26">
        <v>0</v>
      </c>
      <c r="I12" s="26">
        <v>0</v>
      </c>
      <c r="J12" s="26">
        <v>0</v>
      </c>
      <c r="Y12" s="5"/>
      <c r="Z12" s="5"/>
      <c r="AA12" s="5"/>
      <c r="AB12" s="5"/>
      <c r="AC12" s="5"/>
      <c r="AD12" s="5"/>
      <c r="AE12" s="5"/>
      <c r="AF12" s="5"/>
      <c r="AG12" s="5"/>
      <c r="AH12" s="5"/>
      <c r="AI12" s="5"/>
      <c r="AJ12" s="5"/>
      <c r="AK12" s="5"/>
      <c r="AL12" s="5"/>
      <c r="AM12" s="5"/>
    </row>
    <row r="13" spans="1:39" x14ac:dyDescent="0.25">
      <c r="A13" s="50"/>
      <c r="B13" s="28" t="s">
        <v>15</v>
      </c>
      <c r="C13" s="26">
        <v>0</v>
      </c>
      <c r="D13" s="26">
        <v>3644.5699999999997</v>
      </c>
      <c r="E13" s="27" t="str">
        <f t="shared" si="3"/>
        <v>N/A</v>
      </c>
      <c r="F13" s="26">
        <v>0</v>
      </c>
      <c r="G13" s="26">
        <v>0</v>
      </c>
      <c r="H13" s="26">
        <v>0</v>
      </c>
      <c r="I13" s="26">
        <v>0</v>
      </c>
      <c r="J13" s="26">
        <v>3215.43</v>
      </c>
      <c r="Y13" s="5"/>
      <c r="Z13" s="5"/>
      <c r="AA13" s="5"/>
      <c r="AB13" s="5"/>
      <c r="AC13" s="5"/>
      <c r="AD13" s="5"/>
      <c r="AE13" s="5"/>
      <c r="AF13" s="5"/>
      <c r="AG13" s="5"/>
      <c r="AH13" s="5"/>
      <c r="AI13" s="5"/>
      <c r="AJ13" s="5"/>
      <c r="AK13" s="5"/>
      <c r="AL13" s="5"/>
      <c r="AM13" s="5"/>
    </row>
    <row r="14" spans="1:39" x14ac:dyDescent="0.25">
      <c r="A14" s="49" t="s">
        <v>22</v>
      </c>
      <c r="B14" s="21">
        <v>45991</v>
      </c>
      <c r="C14" s="22">
        <v>276699.21999999997</v>
      </c>
      <c r="D14" s="22">
        <v>222425.3</v>
      </c>
      <c r="E14" s="23">
        <f t="shared" si="0"/>
        <v>0.19614771592055802</v>
      </c>
      <c r="F14" s="22">
        <v>0</v>
      </c>
      <c r="G14" s="22">
        <v>691.74804999999992</v>
      </c>
      <c r="H14" s="22">
        <v>53582.171949999982</v>
      </c>
      <c r="I14" s="22">
        <v>8037.3257924999971</v>
      </c>
      <c r="J14" s="22">
        <v>1425.6000000000001</v>
      </c>
      <c r="Y14" s="5"/>
      <c r="Z14" s="5"/>
      <c r="AA14" s="5"/>
      <c r="AB14" s="5"/>
      <c r="AC14" s="5"/>
      <c r="AD14" s="5"/>
      <c r="AE14" s="5"/>
      <c r="AF14" s="5"/>
      <c r="AG14" s="5"/>
      <c r="AH14" s="5"/>
      <c r="AI14" s="5"/>
      <c r="AJ14" s="5"/>
      <c r="AK14" s="5"/>
      <c r="AL14" s="5"/>
      <c r="AM14" s="5"/>
    </row>
    <row r="15" spans="1:39" x14ac:dyDescent="0.25">
      <c r="A15" s="49"/>
      <c r="B15" s="24" t="s">
        <v>15</v>
      </c>
      <c r="C15" s="22">
        <v>848891.38</v>
      </c>
      <c r="D15" s="22">
        <v>711494.40999999992</v>
      </c>
      <c r="E15" s="23">
        <f t="shared" si="0"/>
        <v>0.16185459440052283</v>
      </c>
      <c r="F15" s="22">
        <v>0</v>
      </c>
      <c r="G15" s="22">
        <v>2122.2284499999996</v>
      </c>
      <c r="H15" s="22">
        <v>135274.74155000009</v>
      </c>
      <c r="I15" s="22">
        <v>20291.211434999994</v>
      </c>
      <c r="J15" s="22">
        <v>8224.7199999999993</v>
      </c>
      <c r="Y15" s="5"/>
      <c r="Z15" s="5"/>
      <c r="AA15" s="5"/>
      <c r="AB15" s="5"/>
      <c r="AC15" s="5"/>
      <c r="AD15" s="5"/>
      <c r="AE15" s="5"/>
      <c r="AF15" s="5"/>
      <c r="AG15" s="5"/>
      <c r="AH15" s="5"/>
      <c r="AI15" s="5"/>
      <c r="AJ15" s="5"/>
      <c r="AK15" s="5"/>
      <c r="AL15" s="5"/>
      <c r="AM15" s="5"/>
    </row>
    <row r="16" spans="1:39" x14ac:dyDescent="0.25">
      <c r="A16" s="50" t="s">
        <v>33</v>
      </c>
      <c r="B16" s="25">
        <v>45991</v>
      </c>
      <c r="C16" s="26">
        <v>846538.85</v>
      </c>
      <c r="D16" s="26">
        <v>705836.6</v>
      </c>
      <c r="E16" s="27">
        <f t="shared" si="0"/>
        <v>0.16620885148980463</v>
      </c>
      <c r="F16" s="26">
        <v>0</v>
      </c>
      <c r="G16" s="26">
        <v>2116.3471249999998</v>
      </c>
      <c r="H16" s="26">
        <v>138585.902875</v>
      </c>
      <c r="I16" s="26">
        <v>20787.885431250001</v>
      </c>
      <c r="J16" s="26">
        <v>5201.3899999999994</v>
      </c>
    </row>
    <row r="17" spans="1:39" x14ac:dyDescent="0.25">
      <c r="A17" s="50"/>
      <c r="B17" s="28" t="s">
        <v>15</v>
      </c>
      <c r="C17" s="26">
        <v>3757877.2800000003</v>
      </c>
      <c r="D17" s="26">
        <v>3220543.39</v>
      </c>
      <c r="E17" s="27">
        <f t="shared" si="0"/>
        <v>0.14298867418044053</v>
      </c>
      <c r="F17" s="26">
        <v>0</v>
      </c>
      <c r="G17" s="26">
        <v>9394.6931999999997</v>
      </c>
      <c r="H17" s="26">
        <v>527939.19680000015</v>
      </c>
      <c r="I17" s="26">
        <v>79190.879520000002</v>
      </c>
      <c r="J17" s="26">
        <v>28777.68</v>
      </c>
      <c r="Y17" s="5"/>
      <c r="Z17" s="5"/>
      <c r="AA17" s="5"/>
      <c r="AB17" s="5"/>
      <c r="AC17" s="5"/>
      <c r="AD17" s="5"/>
      <c r="AE17" s="5"/>
      <c r="AF17" s="5"/>
      <c r="AG17" s="5"/>
      <c r="AH17" s="5"/>
      <c r="AI17" s="5"/>
      <c r="AJ17" s="5"/>
      <c r="AK17" s="5"/>
      <c r="AL17" s="5"/>
      <c r="AM17" s="5"/>
    </row>
    <row r="18" spans="1:39" x14ac:dyDescent="0.25">
      <c r="A18" s="49" t="s">
        <v>34</v>
      </c>
      <c r="B18" s="21">
        <v>45991</v>
      </c>
      <c r="C18" s="22">
        <v>994170.08</v>
      </c>
      <c r="D18" s="22">
        <v>793501.75</v>
      </c>
      <c r="E18" s="23">
        <f t="shared" si="0"/>
        <v>0.20184507061407436</v>
      </c>
      <c r="F18" s="22">
        <v>0</v>
      </c>
      <c r="G18" s="22">
        <v>2550.8951999999999</v>
      </c>
      <c r="H18" s="22">
        <v>198117.43479999996</v>
      </c>
      <c r="I18" s="22">
        <v>29717.615219999992</v>
      </c>
      <c r="J18" s="22">
        <v>3086.8</v>
      </c>
    </row>
    <row r="19" spans="1:39" x14ac:dyDescent="0.25">
      <c r="A19" s="49"/>
      <c r="B19" s="24" t="s">
        <v>15</v>
      </c>
      <c r="C19" s="22">
        <v>4416920.62</v>
      </c>
      <c r="D19" s="22">
        <v>3907198.7</v>
      </c>
      <c r="E19" s="23">
        <f t="shared" si="0"/>
        <v>0.11540210111360343</v>
      </c>
      <c r="F19" s="22">
        <v>0</v>
      </c>
      <c r="G19" s="22">
        <v>11023.476549999999</v>
      </c>
      <c r="H19" s="22">
        <v>498698.44344999996</v>
      </c>
      <c r="I19" s="22">
        <v>74804.766517499986</v>
      </c>
      <c r="J19" s="22">
        <v>35120.04</v>
      </c>
      <c r="Y19" s="5"/>
      <c r="Z19" s="5"/>
      <c r="AA19" s="5"/>
      <c r="AB19" s="5"/>
      <c r="AC19" s="5"/>
      <c r="AD19" s="5"/>
      <c r="AE19" s="5"/>
      <c r="AF19" s="5"/>
      <c r="AG19" s="5"/>
      <c r="AH19" s="5"/>
      <c r="AI19" s="5"/>
      <c r="AJ19" s="5"/>
      <c r="AK19" s="5"/>
      <c r="AL19" s="5"/>
      <c r="AM19" s="5"/>
    </row>
    <row r="20" spans="1:39" x14ac:dyDescent="0.25">
      <c r="A20" s="50" t="s">
        <v>35</v>
      </c>
      <c r="B20" s="25">
        <v>45991</v>
      </c>
      <c r="C20" s="26">
        <v>4190079.75</v>
      </c>
      <c r="D20" s="26">
        <v>3561527.25</v>
      </c>
      <c r="E20" s="27">
        <f t="shared" si="0"/>
        <v>0.15000967463686102</v>
      </c>
      <c r="F20" s="26">
        <v>14350</v>
      </c>
      <c r="G20" s="26">
        <v>10315.324375</v>
      </c>
      <c r="H20" s="26">
        <v>603887.17562500003</v>
      </c>
      <c r="I20" s="26">
        <v>90583.076343749999</v>
      </c>
      <c r="J20" s="26">
        <v>9556.5</v>
      </c>
    </row>
    <row r="21" spans="1:39" x14ac:dyDescent="0.25">
      <c r="A21" s="50"/>
      <c r="B21" s="28" t="s">
        <v>15</v>
      </c>
      <c r="C21" s="26">
        <v>17037511.75</v>
      </c>
      <c r="D21" s="26">
        <v>14625053.9</v>
      </c>
      <c r="E21" s="27">
        <f t="shared" si="0"/>
        <v>0.1415968414519215</v>
      </c>
      <c r="F21" s="26">
        <v>60935</v>
      </c>
      <c r="G21" s="26">
        <v>41817.221875000003</v>
      </c>
      <c r="H21" s="26">
        <v>2309705.6281249998</v>
      </c>
      <c r="I21" s="26">
        <v>346455.84421875002</v>
      </c>
      <c r="J21" s="26">
        <v>134679.5</v>
      </c>
      <c r="Y21" s="5"/>
      <c r="Z21" s="5"/>
      <c r="AA21" s="5"/>
      <c r="AB21" s="5"/>
      <c r="AC21" s="5"/>
      <c r="AD21" s="5"/>
      <c r="AE21" s="5"/>
      <c r="AF21" s="5"/>
      <c r="AG21" s="5"/>
      <c r="AH21" s="5"/>
      <c r="AI21" s="5"/>
      <c r="AJ21" s="5"/>
      <c r="AK21" s="5"/>
      <c r="AL21" s="5"/>
      <c r="AM21" s="5"/>
    </row>
    <row r="22" spans="1:39" x14ac:dyDescent="0.25">
      <c r="A22" s="51" t="s">
        <v>55</v>
      </c>
      <c r="B22" s="21">
        <v>45991</v>
      </c>
      <c r="C22" s="22">
        <v>0</v>
      </c>
      <c r="D22" s="22">
        <v>0</v>
      </c>
      <c r="E22" s="23" t="str">
        <f t="shared" si="0"/>
        <v>N/A</v>
      </c>
      <c r="F22" s="22">
        <v>0</v>
      </c>
      <c r="G22" s="22">
        <v>0</v>
      </c>
      <c r="H22" s="22">
        <v>0</v>
      </c>
      <c r="I22" s="22">
        <v>0</v>
      </c>
      <c r="J22" s="22">
        <v>0</v>
      </c>
      <c r="AF22" s="5"/>
      <c r="AG22" s="5"/>
      <c r="AH22" s="5"/>
      <c r="AI22" s="5"/>
      <c r="AJ22" s="5"/>
      <c r="AK22" s="5"/>
      <c r="AL22" s="5"/>
      <c r="AM22" s="5"/>
    </row>
    <row r="23" spans="1:39" x14ac:dyDescent="0.25">
      <c r="A23" s="52"/>
      <c r="B23" s="24" t="s">
        <v>15</v>
      </c>
      <c r="C23" s="22">
        <v>0</v>
      </c>
      <c r="D23" s="22">
        <v>300</v>
      </c>
      <c r="E23" s="23" t="str">
        <f t="shared" si="0"/>
        <v>N/A</v>
      </c>
      <c r="F23" s="22">
        <v>0</v>
      </c>
      <c r="G23" s="22">
        <v>0</v>
      </c>
      <c r="H23" s="22">
        <v>0</v>
      </c>
      <c r="I23" s="22">
        <v>0</v>
      </c>
      <c r="J23" s="22">
        <v>300</v>
      </c>
      <c r="Y23" s="5"/>
      <c r="Z23" s="5"/>
      <c r="AA23" s="5"/>
      <c r="AB23" s="5"/>
      <c r="AC23" s="5"/>
      <c r="AD23" s="5"/>
      <c r="AE23" s="5"/>
      <c r="AF23" s="5"/>
      <c r="AG23" s="5"/>
      <c r="AH23" s="5"/>
      <c r="AI23" s="5"/>
      <c r="AJ23" s="5"/>
      <c r="AK23" s="5"/>
      <c r="AL23" s="5"/>
      <c r="AM23" s="5"/>
    </row>
    <row r="24" spans="1:39" x14ac:dyDescent="0.25">
      <c r="A24" s="57" t="s">
        <v>56</v>
      </c>
      <c r="B24" s="25">
        <v>45991</v>
      </c>
      <c r="C24" s="26">
        <v>270447.27</v>
      </c>
      <c r="D24" s="26">
        <v>264545.7</v>
      </c>
      <c r="E24" s="27">
        <f t="shared" ref="E24:E25" si="4">IF(C24=0,"N/A",+(C24-D24)/C24)</f>
        <v>2.1821518109611557E-2</v>
      </c>
      <c r="F24" s="26">
        <v>0</v>
      </c>
      <c r="G24" s="26">
        <v>697.24817500000006</v>
      </c>
      <c r="H24" s="26">
        <v>5204.3218250000073</v>
      </c>
      <c r="I24" s="26">
        <v>780.64827375000107</v>
      </c>
      <c r="J24" s="26">
        <v>1082.31</v>
      </c>
      <c r="Y24" s="5"/>
      <c r="Z24" s="5"/>
      <c r="AA24" s="5"/>
      <c r="AB24" s="5"/>
      <c r="AC24" s="5"/>
      <c r="AD24" s="5"/>
      <c r="AE24" s="5"/>
      <c r="AF24" s="5"/>
      <c r="AG24" s="5"/>
      <c r="AH24" s="5"/>
      <c r="AI24" s="5"/>
      <c r="AJ24" s="5"/>
      <c r="AK24" s="5"/>
      <c r="AL24" s="5"/>
      <c r="AM24" s="5"/>
    </row>
    <row r="25" spans="1:39" x14ac:dyDescent="0.25">
      <c r="A25" s="58"/>
      <c r="B25" s="28" t="s">
        <v>15</v>
      </c>
      <c r="C25" s="26">
        <v>1243021.53</v>
      </c>
      <c r="D25" s="26">
        <v>1013970.05</v>
      </c>
      <c r="E25" s="27">
        <f t="shared" si="4"/>
        <v>0.18426992169636836</v>
      </c>
      <c r="F25" s="26">
        <v>0</v>
      </c>
      <c r="G25" s="26">
        <v>3055.3138250000002</v>
      </c>
      <c r="H25" s="26">
        <v>225996.16617499996</v>
      </c>
      <c r="I25" s="26">
        <v>33899.424926250009</v>
      </c>
      <c r="J25" s="26">
        <v>4305.09</v>
      </c>
      <c r="Y25" s="5"/>
      <c r="Z25" s="5"/>
      <c r="AA25" s="5"/>
      <c r="AB25" s="5"/>
      <c r="AC25" s="5"/>
      <c r="AD25" s="5"/>
      <c r="AE25" s="5"/>
      <c r="AF25" s="5"/>
      <c r="AG25" s="5"/>
      <c r="AH25" s="5"/>
      <c r="AI25" s="5"/>
      <c r="AJ25" s="5"/>
      <c r="AK25" s="5"/>
      <c r="AL25" s="5"/>
      <c r="AM25" s="5"/>
    </row>
    <row r="26" spans="1:39" x14ac:dyDescent="0.25">
      <c r="A26" s="49" t="s">
        <v>32</v>
      </c>
      <c r="B26" s="21">
        <v>45991</v>
      </c>
      <c r="C26" s="22">
        <v>257655.25</v>
      </c>
      <c r="D26" s="22">
        <v>182862.03</v>
      </c>
      <c r="E26" s="23">
        <f t="shared" ref="E26:E27" si="5">IF(C26=0,"N/A",+(C26-D26)/C26)</f>
        <v>0.2902840908539609</v>
      </c>
      <c r="F26" s="22">
        <v>0</v>
      </c>
      <c r="G26" s="22">
        <v>638.97812500000009</v>
      </c>
      <c r="H26" s="22">
        <v>74154.241875000007</v>
      </c>
      <c r="I26" s="22">
        <v>11123.136281250001</v>
      </c>
      <c r="J26" s="22">
        <v>5878.93</v>
      </c>
      <c r="AF26" s="5"/>
      <c r="AG26" s="5"/>
      <c r="AH26" s="5"/>
      <c r="AI26" s="5"/>
      <c r="AJ26" s="5"/>
      <c r="AK26" s="5"/>
      <c r="AL26" s="5"/>
      <c r="AM26" s="5"/>
    </row>
    <row r="27" spans="1:39" x14ac:dyDescent="0.25">
      <c r="A27" s="49"/>
      <c r="B27" s="24" t="s">
        <v>15</v>
      </c>
      <c r="C27" s="22">
        <v>1321946.75</v>
      </c>
      <c r="D27" s="22">
        <v>1060052.3199999998</v>
      </c>
      <c r="E27" s="23">
        <f t="shared" si="5"/>
        <v>0.19811269251200941</v>
      </c>
      <c r="F27" s="22">
        <v>0</v>
      </c>
      <c r="G27" s="22">
        <v>3277.1568750000001</v>
      </c>
      <c r="H27" s="22">
        <v>258617.27312500015</v>
      </c>
      <c r="I27" s="22">
        <v>38792.590968750017</v>
      </c>
      <c r="J27" s="22">
        <v>11564.91</v>
      </c>
      <c r="Y27" s="5"/>
      <c r="Z27" s="5"/>
      <c r="AA27" s="5"/>
      <c r="AB27" s="5"/>
      <c r="AC27" s="5"/>
      <c r="AD27" s="5"/>
      <c r="AE27" s="5"/>
      <c r="AF27" s="5"/>
      <c r="AG27" s="5"/>
      <c r="AH27" s="5"/>
      <c r="AI27" s="5"/>
      <c r="AJ27" s="5"/>
      <c r="AK27" s="5"/>
      <c r="AL27" s="5"/>
      <c r="AM27" s="5"/>
    </row>
    <row r="28" spans="1:39" x14ac:dyDescent="0.25">
      <c r="A28" s="50" t="s">
        <v>13</v>
      </c>
      <c r="B28" s="25">
        <v>45991</v>
      </c>
      <c r="C28" s="26">
        <v>3118170.15</v>
      </c>
      <c r="D28" s="26">
        <v>2812539.9</v>
      </c>
      <c r="E28" s="27">
        <f t="shared" si="0"/>
        <v>9.8015898843749755E-2</v>
      </c>
      <c r="F28" s="26">
        <v>0</v>
      </c>
      <c r="G28" s="26">
        <v>7795.4253749999998</v>
      </c>
      <c r="H28" s="26">
        <v>297834.82462500001</v>
      </c>
      <c r="I28" s="26">
        <v>44675.223693749998</v>
      </c>
      <c r="J28" s="26">
        <v>11638.949999999999</v>
      </c>
    </row>
    <row r="29" spans="1:39" x14ac:dyDescent="0.25">
      <c r="A29" s="50"/>
      <c r="B29" s="28" t="s">
        <v>15</v>
      </c>
      <c r="C29" s="26">
        <v>14394380.210000001</v>
      </c>
      <c r="D29" s="26">
        <v>12149435.700000001</v>
      </c>
      <c r="E29" s="27">
        <f t="shared" si="0"/>
        <v>0.15595978967127752</v>
      </c>
      <c r="F29" s="26">
        <v>0</v>
      </c>
      <c r="G29" s="26">
        <v>35985.950525</v>
      </c>
      <c r="H29" s="26">
        <v>2208958.5594749996</v>
      </c>
      <c r="I29" s="26">
        <v>331343.78392125003</v>
      </c>
      <c r="J29" s="26">
        <v>66666.049999999988</v>
      </c>
      <c r="Y29" s="5"/>
      <c r="Z29" s="5"/>
      <c r="AA29" s="5"/>
      <c r="AB29" s="5"/>
      <c r="AC29" s="5"/>
      <c r="AD29" s="5"/>
      <c r="AE29" s="5"/>
      <c r="AF29" s="6"/>
      <c r="AG29" s="6"/>
      <c r="AH29" s="6"/>
      <c r="AI29" s="6"/>
      <c r="AJ29" s="6"/>
      <c r="AK29" s="6"/>
      <c r="AL29" s="6"/>
      <c r="AM29" s="6"/>
    </row>
    <row r="30" spans="1:39" x14ac:dyDescent="0.25">
      <c r="A30" s="49" t="s">
        <v>5</v>
      </c>
      <c r="B30" s="21">
        <v>45991</v>
      </c>
      <c r="C30" s="22">
        <v>931197.59</v>
      </c>
      <c r="D30" s="22">
        <v>879095.48</v>
      </c>
      <c r="E30" s="23">
        <f t="shared" si="0"/>
        <v>5.5951723414576264E-2</v>
      </c>
      <c r="F30" s="22">
        <v>0</v>
      </c>
      <c r="G30" s="22">
        <v>2327.9939749999999</v>
      </c>
      <c r="H30" s="22">
        <v>49774.116024999988</v>
      </c>
      <c r="I30" s="22">
        <v>7466.1174037499977</v>
      </c>
      <c r="J30" s="22">
        <v>1738.05</v>
      </c>
    </row>
    <row r="31" spans="1:39" x14ac:dyDescent="0.25">
      <c r="A31" s="49"/>
      <c r="B31" s="24" t="s">
        <v>15</v>
      </c>
      <c r="C31" s="22">
        <v>3853598.07</v>
      </c>
      <c r="D31" s="22">
        <v>3261728.98</v>
      </c>
      <c r="E31" s="23">
        <f t="shared" si="0"/>
        <v>0.15358869276161949</v>
      </c>
      <c r="F31" s="22">
        <v>0</v>
      </c>
      <c r="G31" s="22">
        <v>9633.995175</v>
      </c>
      <c r="H31" s="22">
        <v>582235.0948249998</v>
      </c>
      <c r="I31" s="22">
        <v>87335.264223750011</v>
      </c>
      <c r="J31" s="22">
        <v>27589.329999999998</v>
      </c>
      <c r="Y31" s="5"/>
      <c r="Z31" s="5"/>
      <c r="AA31" s="5"/>
      <c r="AB31" s="5"/>
      <c r="AC31" s="5"/>
      <c r="AD31" s="5"/>
      <c r="AE31" s="5"/>
      <c r="AF31" s="5"/>
      <c r="AG31" s="5"/>
      <c r="AH31" s="5"/>
      <c r="AI31" s="5"/>
      <c r="AJ31" s="5"/>
      <c r="AK31" s="5"/>
      <c r="AL31" s="5"/>
      <c r="AM31" s="5"/>
    </row>
    <row r="32" spans="1:39" x14ac:dyDescent="0.25">
      <c r="A32" s="50" t="s">
        <v>12</v>
      </c>
      <c r="B32" s="25">
        <v>45991</v>
      </c>
      <c r="C32" s="26">
        <v>482025.78</v>
      </c>
      <c r="D32" s="26">
        <v>467378.94</v>
      </c>
      <c r="E32" s="27">
        <f t="shared" si="0"/>
        <v>3.0386009644546449E-2</v>
      </c>
      <c r="F32" s="26">
        <v>0</v>
      </c>
      <c r="G32" s="26">
        <v>1205.0644500000001</v>
      </c>
      <c r="H32" s="26">
        <v>13441.775550000026</v>
      </c>
      <c r="I32" s="26">
        <v>2016.2663325000037</v>
      </c>
      <c r="J32" s="26">
        <v>2996.3</v>
      </c>
    </row>
    <row r="33" spans="1:39" x14ac:dyDescent="0.25">
      <c r="A33" s="50"/>
      <c r="B33" s="28" t="s">
        <v>15</v>
      </c>
      <c r="C33" s="26">
        <v>1848293.36</v>
      </c>
      <c r="D33" s="26">
        <v>1734721.3499999999</v>
      </c>
      <c r="E33" s="27">
        <f t="shared" si="0"/>
        <v>6.1446960995412671E-2</v>
      </c>
      <c r="F33" s="26">
        <v>0</v>
      </c>
      <c r="G33" s="26">
        <v>4620.7334000000001</v>
      </c>
      <c r="H33" s="26">
        <v>108951.27660000024</v>
      </c>
      <c r="I33" s="26">
        <v>16342.691490000001</v>
      </c>
      <c r="J33" s="26">
        <v>10641.400000000001</v>
      </c>
      <c r="Y33" s="5"/>
      <c r="Z33" s="5"/>
      <c r="AA33" s="5"/>
      <c r="AB33" s="5"/>
      <c r="AC33" s="5"/>
      <c r="AD33" s="5"/>
      <c r="AE33" s="5"/>
      <c r="AF33" s="5"/>
      <c r="AG33" s="5"/>
      <c r="AH33" s="5"/>
      <c r="AI33" s="5"/>
      <c r="AJ33" s="5"/>
      <c r="AK33" s="5"/>
      <c r="AL33" s="5"/>
      <c r="AM33" s="5"/>
    </row>
    <row r="34" spans="1:39" x14ac:dyDescent="0.25">
      <c r="A34" s="49" t="s">
        <v>46</v>
      </c>
      <c r="B34" s="21">
        <v>45991</v>
      </c>
      <c r="C34" s="22">
        <v>481101.5</v>
      </c>
      <c r="D34" s="22">
        <v>475892.75</v>
      </c>
      <c r="E34" s="23">
        <f t="shared" ref="E34:E35" si="6">IF(C34=0,"N/A",+(C34-D34)/C34)</f>
        <v>1.0826717439043529E-2</v>
      </c>
      <c r="F34" s="22">
        <v>0</v>
      </c>
      <c r="G34" s="22">
        <v>1202.7537500000001</v>
      </c>
      <c r="H34" s="22">
        <v>4005.9962500000001</v>
      </c>
      <c r="I34" s="22">
        <v>600.89943749999998</v>
      </c>
      <c r="J34" s="22">
        <v>335.25</v>
      </c>
      <c r="Y34" s="5"/>
      <c r="Z34" s="5"/>
      <c r="AA34" s="5"/>
      <c r="AB34" s="5"/>
      <c r="AC34" s="5"/>
      <c r="AD34" s="5"/>
      <c r="AE34" s="5"/>
      <c r="AF34" s="5"/>
      <c r="AG34" s="5"/>
      <c r="AH34" s="5"/>
      <c r="AI34" s="5"/>
      <c r="AJ34" s="5"/>
      <c r="AK34" s="5"/>
      <c r="AL34" s="5"/>
      <c r="AM34" s="5"/>
    </row>
    <row r="35" spans="1:39" x14ac:dyDescent="0.25">
      <c r="A35" s="49"/>
      <c r="B35" s="24" t="s">
        <v>15</v>
      </c>
      <c r="C35" s="22">
        <v>1854454.25</v>
      </c>
      <c r="D35" s="22">
        <v>1596411</v>
      </c>
      <c r="E35" s="23">
        <f t="shared" si="6"/>
        <v>0.13914781127655212</v>
      </c>
      <c r="F35" s="22">
        <v>0</v>
      </c>
      <c r="G35" s="22">
        <v>4626.8856249999999</v>
      </c>
      <c r="H35" s="22">
        <v>253416.364375</v>
      </c>
      <c r="I35" s="22">
        <v>38012.454656249996</v>
      </c>
      <c r="J35" s="22">
        <v>7392.25</v>
      </c>
      <c r="Y35" s="5"/>
      <c r="Z35" s="5"/>
      <c r="AA35" s="5"/>
      <c r="AB35" s="5"/>
      <c r="AC35" s="5"/>
      <c r="AD35" s="5"/>
      <c r="AE35" s="5"/>
      <c r="AF35" s="5"/>
      <c r="AG35" s="5"/>
      <c r="AH35" s="5"/>
      <c r="AI35" s="5"/>
      <c r="AJ35" s="5"/>
      <c r="AK35" s="5"/>
      <c r="AL35" s="5"/>
      <c r="AM35" s="5"/>
    </row>
    <row r="36" spans="1:39" ht="7.5" customHeight="1" x14ac:dyDescent="0.25">
      <c r="A36" s="9"/>
      <c r="B36" s="9"/>
      <c r="C36" s="10"/>
      <c r="D36" s="10"/>
      <c r="E36" s="11"/>
      <c r="F36" s="10"/>
      <c r="G36" s="10"/>
      <c r="H36" s="10"/>
      <c r="I36" s="10"/>
      <c r="J36" s="10"/>
    </row>
    <row r="37" spans="1:39" x14ac:dyDescent="0.25">
      <c r="A37" s="60" t="s">
        <v>48</v>
      </c>
      <c r="B37" s="16">
        <f>+B28</f>
        <v>45991</v>
      </c>
      <c r="C37" s="19">
        <f>+C28+C20+C18+C30+C16+C6+C32+C14+C22+C26+C8+C34+C12+C24+C10</f>
        <v>12928154.039999999</v>
      </c>
      <c r="D37" s="19">
        <f>+D28+D20+D18+D30+D16+D6+D32+D14+D22+D26+D8+D34+D12+D24+D10</f>
        <v>11390112.77</v>
      </c>
      <c r="E37" s="11">
        <f t="shared" ref="E37" si="7">+(C37-D37)/C37</f>
        <v>0.11896835891970851</v>
      </c>
      <c r="F37" s="19">
        <f t="shared" ref="F37:J38" si="8">+F28+F20+F18+F30+F16+F6+F32+F14+F22+F26+F8+F34+F12+F24+F10</f>
        <v>14920</v>
      </c>
      <c r="G37" s="19">
        <f t="shared" si="8"/>
        <v>32241.810099999999</v>
      </c>
      <c r="H37" s="19">
        <f t="shared" si="8"/>
        <v>1502141.501125</v>
      </c>
      <c r="I37" s="19">
        <f t="shared" si="8"/>
        <v>225321.22516874992</v>
      </c>
      <c r="J37" s="19">
        <f t="shared" si="8"/>
        <v>47028.899999999994</v>
      </c>
      <c r="Y37" s="5"/>
      <c r="Z37" s="5"/>
      <c r="AA37" s="5"/>
      <c r="AB37" s="5"/>
      <c r="AC37" s="5"/>
      <c r="AD37" s="5"/>
      <c r="AE37" s="5"/>
    </row>
    <row r="38" spans="1:39" x14ac:dyDescent="0.25">
      <c r="A38" s="60"/>
      <c r="B38" s="17" t="str">
        <f>+B33</f>
        <v>FYTD</v>
      </c>
      <c r="C38" s="19">
        <f>+C29+C21+C19+C31+C17+C7+C33+C15+C23+C27+C9+C35+C13+C25+C11</f>
        <v>54651558.049999997</v>
      </c>
      <c r="D38" s="19">
        <f>+D29+D21+D19+D31+D17+D7+D33+D15+D23+D27+D9+D35+D13+D25+D11</f>
        <v>47095025.469999999</v>
      </c>
      <c r="E38" s="11">
        <f t="shared" ref="E38" si="9">+(C38-D38)/C38</f>
        <v>0.13826746847887897</v>
      </c>
      <c r="F38" s="19">
        <f t="shared" si="8"/>
        <v>61505</v>
      </c>
      <c r="G38" s="19">
        <f t="shared" si="8"/>
        <v>135724.17262499998</v>
      </c>
      <c r="H38" s="19">
        <f t="shared" si="8"/>
        <v>7388825.2473750012</v>
      </c>
      <c r="I38" s="19">
        <f t="shared" si="8"/>
        <v>1108323.78813375</v>
      </c>
      <c r="J38" s="19">
        <f t="shared" si="8"/>
        <v>362277.29</v>
      </c>
    </row>
    <row r="39" spans="1:39" x14ac:dyDescent="0.25">
      <c r="A39" s="4" t="s">
        <v>78</v>
      </c>
      <c r="I39" s="12"/>
      <c r="Y39" s="5"/>
      <c r="Z39" s="5"/>
      <c r="AA39" s="5"/>
      <c r="AB39" s="5"/>
      <c r="AC39" s="5"/>
      <c r="AD39" s="5"/>
      <c r="AE39" s="5"/>
      <c r="AF39" s="5"/>
      <c r="AG39" s="5"/>
      <c r="AH39" s="5"/>
      <c r="AI39" s="5"/>
      <c r="AJ39" s="5"/>
      <c r="AK39" s="5"/>
      <c r="AL39" s="5"/>
      <c r="AM39" s="5"/>
    </row>
    <row r="40" spans="1:39" x14ac:dyDescent="0.25">
      <c r="AF40" s="5"/>
      <c r="AG40" s="5"/>
      <c r="AH40" s="5"/>
      <c r="AI40" s="5"/>
      <c r="AJ40" s="5"/>
      <c r="AK40" s="5"/>
      <c r="AL40" s="5"/>
      <c r="AM40" s="5"/>
    </row>
    <row r="41" spans="1:39" ht="15" customHeight="1" x14ac:dyDescent="0.25">
      <c r="A41" s="20"/>
      <c r="B41" s="20"/>
      <c r="C41" s="20"/>
      <c r="D41" s="20"/>
      <c r="E41" s="20"/>
      <c r="F41" s="20"/>
      <c r="G41" s="20"/>
      <c r="H41" s="20"/>
      <c r="I41" s="20"/>
      <c r="J41" s="20"/>
      <c r="Y41" s="5"/>
      <c r="Z41" s="5"/>
      <c r="AA41" s="5"/>
      <c r="AB41" s="5"/>
      <c r="AC41" s="5"/>
      <c r="AD41" s="5"/>
      <c r="AE41" s="5"/>
      <c r="AF41" s="5"/>
      <c r="AG41" s="5"/>
      <c r="AH41" s="5"/>
      <c r="AI41" s="5"/>
      <c r="AJ41" s="5"/>
      <c r="AK41" s="5"/>
      <c r="AL41" s="5"/>
      <c r="AM41" s="5"/>
    </row>
    <row r="42" spans="1:39" x14ac:dyDescent="0.25">
      <c r="Y42" s="5"/>
      <c r="Z42" s="5"/>
      <c r="AA42" s="5"/>
      <c r="AB42" s="5"/>
      <c r="AC42" s="5"/>
      <c r="AD42" s="5"/>
      <c r="AE42" s="5"/>
      <c r="AF42" s="5"/>
      <c r="AG42" s="5"/>
      <c r="AH42" s="5"/>
      <c r="AI42" s="5"/>
      <c r="AJ42" s="5"/>
      <c r="AK42" s="5"/>
      <c r="AL42" s="5"/>
      <c r="AM42" s="5"/>
    </row>
    <row r="43" spans="1:39" ht="23.25" x14ac:dyDescent="0.25">
      <c r="A43" s="53" t="s">
        <v>4</v>
      </c>
      <c r="B43" s="53"/>
      <c r="C43" s="53"/>
      <c r="D43" s="53"/>
      <c r="E43" s="53"/>
      <c r="F43" s="53"/>
      <c r="G43" s="53"/>
      <c r="H43" s="53"/>
      <c r="I43" s="53"/>
      <c r="J43" s="53"/>
    </row>
    <row r="44" spans="1:39" ht="23.25" x14ac:dyDescent="0.35">
      <c r="A44" s="54">
        <f>+A2</f>
        <v>45991</v>
      </c>
      <c r="B44" s="54"/>
      <c r="C44" s="54"/>
      <c r="D44" s="54"/>
      <c r="E44" s="54"/>
      <c r="F44" s="54"/>
      <c r="G44" s="54"/>
      <c r="H44" s="54"/>
      <c r="I44" s="54"/>
      <c r="J44" s="54"/>
    </row>
    <row r="45" spans="1:39" ht="23.25" x14ac:dyDescent="0.35">
      <c r="A45" s="54" t="s">
        <v>25</v>
      </c>
      <c r="B45" s="54"/>
      <c r="C45" s="54"/>
      <c r="D45" s="54"/>
      <c r="E45" s="54"/>
      <c r="F45" s="54"/>
      <c r="G45" s="54"/>
      <c r="H45" s="54"/>
      <c r="I45" s="54"/>
      <c r="J45" s="54"/>
    </row>
    <row r="46" spans="1:39" x14ac:dyDescent="0.25">
      <c r="A46" s="55" t="s">
        <v>2</v>
      </c>
      <c r="B46" s="17" t="s">
        <v>3</v>
      </c>
      <c r="C46" s="18"/>
      <c r="D46" s="18"/>
      <c r="E46" s="18"/>
      <c r="F46" s="18" t="s">
        <v>18</v>
      </c>
      <c r="G46" s="18" t="s">
        <v>17</v>
      </c>
      <c r="H46" s="18"/>
      <c r="I46" s="18" t="s">
        <v>16</v>
      </c>
      <c r="J46" s="18" t="s">
        <v>9</v>
      </c>
    </row>
    <row r="47" spans="1:39" x14ac:dyDescent="0.25">
      <c r="A47" s="56"/>
      <c r="B47" s="17" t="s">
        <v>15</v>
      </c>
      <c r="C47" s="31" t="s">
        <v>6</v>
      </c>
      <c r="D47" s="31" t="s">
        <v>0</v>
      </c>
      <c r="E47" s="31" t="s">
        <v>7</v>
      </c>
      <c r="F47" s="31" t="s">
        <v>21</v>
      </c>
      <c r="G47" s="31" t="s">
        <v>29</v>
      </c>
      <c r="H47" s="31" t="s">
        <v>1</v>
      </c>
      <c r="I47" s="31" t="s">
        <v>19</v>
      </c>
      <c r="J47" s="31" t="s">
        <v>20</v>
      </c>
    </row>
    <row r="48" spans="1:39" x14ac:dyDescent="0.25">
      <c r="A48" s="49" t="s">
        <v>52</v>
      </c>
      <c r="B48" s="21">
        <v>45991</v>
      </c>
      <c r="C48" s="22">
        <v>2606918.21</v>
      </c>
      <c r="D48" s="22">
        <v>2378691.5499999998</v>
      </c>
      <c r="E48" s="23">
        <f t="shared" ref="E48:E49" si="10">IF(C48=0,"N/A",+(C48-D48)/C48)</f>
        <v>8.7546536413967563E-2</v>
      </c>
      <c r="F48" s="22">
        <v>91721.279999999999</v>
      </c>
      <c r="G48" s="22">
        <v>6517.2955250000005</v>
      </c>
      <c r="H48" s="22">
        <v>129988.08447500016</v>
      </c>
      <c r="I48" s="22">
        <v>25997.616895000032</v>
      </c>
      <c r="J48" s="22">
        <v>0</v>
      </c>
    </row>
    <row r="49" spans="1:13" x14ac:dyDescent="0.25">
      <c r="A49" s="49"/>
      <c r="B49" s="24" t="s">
        <v>15</v>
      </c>
      <c r="C49" s="22">
        <v>20300553.41</v>
      </c>
      <c r="D49" s="22">
        <v>18799320.75</v>
      </c>
      <c r="E49" s="23">
        <f t="shared" si="10"/>
        <v>7.395033178063494E-2</v>
      </c>
      <c r="F49" s="22">
        <v>364576.64</v>
      </c>
      <c r="G49" s="22">
        <v>50751.383525000005</v>
      </c>
      <c r="H49" s="22">
        <v>1085904.6364750001</v>
      </c>
      <c r="I49" s="22">
        <v>217180.92729500006</v>
      </c>
      <c r="J49" s="22">
        <v>0</v>
      </c>
    </row>
    <row r="50" spans="1:13" x14ac:dyDescent="0.25">
      <c r="A50" s="59" t="s">
        <v>23</v>
      </c>
      <c r="B50" s="15">
        <v>45991</v>
      </c>
      <c r="C50" s="14">
        <v>55010979.740000002</v>
      </c>
      <c r="D50" s="14">
        <v>49289055.359999999</v>
      </c>
      <c r="E50" s="27">
        <f t="shared" ref="E50:E75" si="11">IF(C50=0,"N/A",+(C50-D50)/C50)</f>
        <v>0.10401422419749114</v>
      </c>
      <c r="F50" s="14">
        <v>0</v>
      </c>
      <c r="G50" s="26">
        <v>132690.69935000001</v>
      </c>
      <c r="H50" s="14">
        <v>5589233.6806500023</v>
      </c>
      <c r="I50" s="14">
        <v>1117846.7361300006</v>
      </c>
      <c r="J50" s="14">
        <v>0</v>
      </c>
      <c r="M50" s="13"/>
    </row>
    <row r="51" spans="1:13" x14ac:dyDescent="0.25">
      <c r="A51" s="59"/>
      <c r="B51" s="10" t="s">
        <v>15</v>
      </c>
      <c r="C51" s="14">
        <v>214137358.65000001</v>
      </c>
      <c r="D51" s="14">
        <v>190141491.13</v>
      </c>
      <c r="E51" s="27">
        <f t="shared" si="11"/>
        <v>0.11205829599878653</v>
      </c>
      <c r="F51" s="14">
        <v>0</v>
      </c>
      <c r="G51" s="26">
        <v>516263.07062500005</v>
      </c>
      <c r="H51" s="14">
        <v>23479604.449375011</v>
      </c>
      <c r="I51" s="14">
        <v>4695920.8898750003</v>
      </c>
      <c r="J51" s="14">
        <v>0</v>
      </c>
    </row>
    <row r="52" spans="1:13" x14ac:dyDescent="0.25">
      <c r="A52" s="49" t="s">
        <v>39</v>
      </c>
      <c r="B52" s="21">
        <v>45991</v>
      </c>
      <c r="C52" s="22">
        <v>8314223.8600000003</v>
      </c>
      <c r="D52" s="22">
        <v>7421498.4900000002</v>
      </c>
      <c r="E52" s="23">
        <f t="shared" si="11"/>
        <v>0.1073732659875723</v>
      </c>
      <c r="F52" s="22">
        <v>0</v>
      </c>
      <c r="G52" s="22">
        <v>20785.559650000003</v>
      </c>
      <c r="H52" s="22">
        <v>871939.81035000016</v>
      </c>
      <c r="I52" s="22">
        <v>174387.96207000004</v>
      </c>
      <c r="J52" s="22">
        <v>0</v>
      </c>
    </row>
    <row r="53" spans="1:13" x14ac:dyDescent="0.25">
      <c r="A53" s="49"/>
      <c r="B53" s="24" t="s">
        <v>15</v>
      </c>
      <c r="C53" s="22">
        <v>38658930.020000003</v>
      </c>
      <c r="D53" s="22">
        <v>34892793.039999999</v>
      </c>
      <c r="E53" s="23">
        <f t="shared" si="11"/>
        <v>9.7419586575510808E-2</v>
      </c>
      <c r="F53" s="22">
        <v>237486.72</v>
      </c>
      <c r="G53" s="22">
        <v>96647.325050000014</v>
      </c>
      <c r="H53" s="22">
        <v>3432002.9349500039</v>
      </c>
      <c r="I53" s="22">
        <v>686400.58699000021</v>
      </c>
      <c r="J53" s="22">
        <v>0</v>
      </c>
    </row>
    <row r="54" spans="1:13" x14ac:dyDescent="0.25">
      <c r="A54" s="62" t="s">
        <v>24</v>
      </c>
      <c r="B54" s="15">
        <v>45991</v>
      </c>
      <c r="C54" s="14">
        <v>27854222.289999999</v>
      </c>
      <c r="D54" s="14">
        <v>25705259.510000002</v>
      </c>
      <c r="E54" s="27">
        <f t="shared" si="11"/>
        <v>7.7150342150155843E-2</v>
      </c>
      <c r="F54" s="14">
        <v>0</v>
      </c>
      <c r="G54" s="26">
        <v>69080.895724999995</v>
      </c>
      <c r="H54" s="14">
        <v>2079881.8842749973</v>
      </c>
      <c r="I54" s="14">
        <v>415976.37685499946</v>
      </c>
      <c r="J54" s="14">
        <v>0</v>
      </c>
    </row>
    <row r="55" spans="1:13" x14ac:dyDescent="0.25">
      <c r="A55" s="63"/>
      <c r="B55" s="10" t="s">
        <v>15</v>
      </c>
      <c r="C55" s="14">
        <v>116476499.50999999</v>
      </c>
      <c r="D55" s="14">
        <v>107273106.56</v>
      </c>
      <c r="E55" s="27">
        <f t="shared" si="11"/>
        <v>7.9015020100340824E-2</v>
      </c>
      <c r="F55" s="14">
        <v>0</v>
      </c>
      <c r="G55" s="26">
        <v>284215.31057500001</v>
      </c>
      <c r="H55" s="14">
        <v>8919177.639424989</v>
      </c>
      <c r="I55" s="14">
        <v>1783835.5278849993</v>
      </c>
      <c r="J55" s="14">
        <v>1.1599999999999999</v>
      </c>
    </row>
    <row r="56" spans="1:13" x14ac:dyDescent="0.25">
      <c r="A56" s="51" t="s">
        <v>43</v>
      </c>
      <c r="B56" s="21">
        <v>45991</v>
      </c>
      <c r="C56" s="22">
        <v>640157.42000000004</v>
      </c>
      <c r="D56" s="22">
        <v>581940.32999999996</v>
      </c>
      <c r="E56" s="23">
        <f t="shared" ref="E56:E57" si="12">IF(C56=0,"N/A",+(C56-D56)/C56)</f>
        <v>9.0941834275700628E-2</v>
      </c>
      <c r="F56" s="22">
        <v>0</v>
      </c>
      <c r="G56" s="22">
        <v>1600.3935500000002</v>
      </c>
      <c r="H56" s="22">
        <v>56616.696450000083</v>
      </c>
      <c r="I56" s="22">
        <v>11323.339290000018</v>
      </c>
      <c r="J56" s="22">
        <v>0</v>
      </c>
    </row>
    <row r="57" spans="1:13" x14ac:dyDescent="0.25">
      <c r="A57" s="52"/>
      <c r="B57" s="24" t="s">
        <v>15</v>
      </c>
      <c r="C57" s="22">
        <v>2542946.7800000003</v>
      </c>
      <c r="D57" s="22">
        <v>2276396.25</v>
      </c>
      <c r="E57" s="23">
        <f t="shared" si="12"/>
        <v>0.10481954718690582</v>
      </c>
      <c r="F57" s="22">
        <v>0</v>
      </c>
      <c r="G57" s="22">
        <v>6357.3669499999996</v>
      </c>
      <c r="H57" s="22">
        <v>260193.16305000026</v>
      </c>
      <c r="I57" s="22">
        <v>52038.632610000022</v>
      </c>
      <c r="J57" s="22">
        <v>51.74</v>
      </c>
    </row>
    <row r="58" spans="1:13" x14ac:dyDescent="0.25">
      <c r="A58" s="62" t="s">
        <v>36</v>
      </c>
      <c r="B58" s="15">
        <v>45991</v>
      </c>
      <c r="C58" s="14">
        <v>218884276.47</v>
      </c>
      <c r="D58" s="14">
        <v>192180903.63999999</v>
      </c>
      <c r="E58" s="27">
        <f t="shared" si="11"/>
        <v>0.12199767503016574</v>
      </c>
      <c r="F58" s="14">
        <v>0</v>
      </c>
      <c r="G58" s="26">
        <v>538385</v>
      </c>
      <c r="H58" s="14">
        <v>26164987.830000013</v>
      </c>
      <c r="I58" s="14">
        <v>5232997.5660000034</v>
      </c>
      <c r="J58" s="14">
        <v>5056.0600000000004</v>
      </c>
    </row>
    <row r="59" spans="1:13" x14ac:dyDescent="0.25">
      <c r="A59" s="63"/>
      <c r="B59" s="10" t="s">
        <v>15</v>
      </c>
      <c r="C59" s="14">
        <v>887317292.72000003</v>
      </c>
      <c r="D59" s="14">
        <v>796231013.60000002</v>
      </c>
      <c r="E59" s="27">
        <f t="shared" si="11"/>
        <v>0.10265356019466533</v>
      </c>
      <c r="F59" s="14">
        <v>3419720.35</v>
      </c>
      <c r="G59" s="26">
        <v>2154397</v>
      </c>
      <c r="H59" s="14">
        <v>85512161.770000011</v>
      </c>
      <c r="I59" s="14">
        <v>17102432.353999998</v>
      </c>
      <c r="J59" s="14">
        <v>15690.25</v>
      </c>
    </row>
    <row r="60" spans="1:13" x14ac:dyDescent="0.25">
      <c r="A60" s="51" t="s">
        <v>44</v>
      </c>
      <c r="B60" s="21">
        <v>45991</v>
      </c>
      <c r="C60" s="22">
        <v>1606694.33</v>
      </c>
      <c r="D60" s="22">
        <v>1498211.68</v>
      </c>
      <c r="E60" s="23">
        <f t="shared" si="11"/>
        <v>6.751915904252935E-2</v>
      </c>
      <c r="F60" s="22">
        <v>21220.31</v>
      </c>
      <c r="G60" s="22">
        <v>4016.7358250000002</v>
      </c>
      <c r="H60" s="22">
        <v>83245.604175000146</v>
      </c>
      <c r="I60" s="22">
        <v>16649.120835000031</v>
      </c>
      <c r="J60" s="22">
        <v>0</v>
      </c>
    </row>
    <row r="61" spans="1:13" x14ac:dyDescent="0.25">
      <c r="A61" s="52"/>
      <c r="B61" s="24" t="s">
        <v>15</v>
      </c>
      <c r="C61" s="22">
        <v>5345809.1900000004</v>
      </c>
      <c r="D61" s="22">
        <v>4950618.3599999994</v>
      </c>
      <c r="E61" s="23">
        <f t="shared" si="11"/>
        <v>7.3925352730369515E-2</v>
      </c>
      <c r="F61" s="22">
        <v>53008.850000000006</v>
      </c>
      <c r="G61" s="22">
        <v>13364.522975</v>
      </c>
      <c r="H61" s="22">
        <v>328817.45702500106</v>
      </c>
      <c r="I61" s="22">
        <v>65763.491405000052</v>
      </c>
      <c r="J61" s="22">
        <v>0</v>
      </c>
    </row>
    <row r="62" spans="1:13" x14ac:dyDescent="0.25">
      <c r="A62" s="59" t="s">
        <v>38</v>
      </c>
      <c r="B62" s="15">
        <v>45991</v>
      </c>
      <c r="C62" s="14">
        <v>17842981.370000001</v>
      </c>
      <c r="D62" s="14">
        <v>15809575.16</v>
      </c>
      <c r="E62" s="27">
        <f t="shared" si="11"/>
        <v>0.1139611238634612</v>
      </c>
      <c r="F62" s="14">
        <v>0</v>
      </c>
      <c r="G62" s="26">
        <v>44607.453425000007</v>
      </c>
      <c r="H62" s="14">
        <v>1988798.7565750009</v>
      </c>
      <c r="I62" s="14">
        <v>397759.75131500023</v>
      </c>
      <c r="J62" s="14">
        <v>0</v>
      </c>
    </row>
    <row r="63" spans="1:13" x14ac:dyDescent="0.25">
      <c r="A63" s="59"/>
      <c r="B63" s="10" t="s">
        <v>15</v>
      </c>
      <c r="C63" s="14">
        <v>70624145.63000001</v>
      </c>
      <c r="D63" s="14">
        <v>62786249.510000005</v>
      </c>
      <c r="E63" s="27">
        <f t="shared" si="11"/>
        <v>0.11098040266657175</v>
      </c>
      <c r="F63" s="14">
        <v>0</v>
      </c>
      <c r="G63" s="26">
        <v>174682.24307500001</v>
      </c>
      <c r="H63" s="14">
        <v>7663213.8769250046</v>
      </c>
      <c r="I63" s="14">
        <v>1532642.7753850005</v>
      </c>
      <c r="J63" s="14">
        <v>0</v>
      </c>
    </row>
    <row r="64" spans="1:13" x14ac:dyDescent="0.25">
      <c r="A64" s="51" t="s">
        <v>37</v>
      </c>
      <c r="B64" s="21">
        <v>45991</v>
      </c>
      <c r="C64" s="22">
        <v>295927943.98000002</v>
      </c>
      <c r="D64" s="22">
        <v>248071071.38999999</v>
      </c>
      <c r="E64" s="23">
        <f t="shared" si="11"/>
        <v>0.16171799102971632</v>
      </c>
      <c r="F64" s="22">
        <v>0</v>
      </c>
      <c r="G64" s="22">
        <v>705526.21</v>
      </c>
      <c r="H64" s="22">
        <v>47151346.380000032</v>
      </c>
      <c r="I64" s="22">
        <v>9430269.2760000061</v>
      </c>
      <c r="J64" s="22">
        <v>51626.41</v>
      </c>
    </row>
    <row r="65" spans="1:11" x14ac:dyDescent="0.25">
      <c r="A65" s="52"/>
      <c r="B65" s="24" t="s">
        <v>15</v>
      </c>
      <c r="C65" s="22">
        <v>1185338188.76</v>
      </c>
      <c r="D65" s="22">
        <v>1029427720.3100001</v>
      </c>
      <c r="E65" s="23">
        <f t="shared" si="11"/>
        <v>0.13153247733720635</v>
      </c>
      <c r="F65" s="22">
        <v>12472788.27</v>
      </c>
      <c r="G65" s="22">
        <v>2833967.3253500001</v>
      </c>
      <c r="H65" s="22">
        <v>140603712.85464993</v>
      </c>
      <c r="I65" s="22">
        <v>28120742.570930004</v>
      </c>
      <c r="J65" s="22">
        <v>169637.49</v>
      </c>
    </row>
    <row r="66" spans="1:11" x14ac:dyDescent="0.25">
      <c r="A66" s="59" t="s">
        <v>40</v>
      </c>
      <c r="B66" s="15">
        <v>45991</v>
      </c>
      <c r="C66" s="14">
        <v>0</v>
      </c>
      <c r="D66" s="14">
        <v>0</v>
      </c>
      <c r="E66" s="27" t="str">
        <f t="shared" ref="E66:E67" si="13">IF(C66=0,"N/A",+(C66-D66)/C66)</f>
        <v>N/A</v>
      </c>
      <c r="F66" s="14">
        <v>0</v>
      </c>
      <c r="G66" s="26">
        <v>0</v>
      </c>
      <c r="H66" s="14">
        <v>0</v>
      </c>
      <c r="I66" s="14">
        <v>0</v>
      </c>
      <c r="J66" s="14">
        <v>0</v>
      </c>
    </row>
    <row r="67" spans="1:11" x14ac:dyDescent="0.25">
      <c r="A67" s="59"/>
      <c r="B67" s="10" t="s">
        <v>15</v>
      </c>
      <c r="C67" s="14">
        <v>0</v>
      </c>
      <c r="D67" s="14">
        <v>0</v>
      </c>
      <c r="E67" s="27" t="str">
        <f t="shared" si="13"/>
        <v>N/A</v>
      </c>
      <c r="F67" s="14">
        <v>0</v>
      </c>
      <c r="G67" s="26">
        <v>0</v>
      </c>
      <c r="H67" s="14">
        <v>0</v>
      </c>
      <c r="I67" s="14">
        <v>0</v>
      </c>
      <c r="J67" s="14">
        <v>0</v>
      </c>
    </row>
    <row r="68" spans="1:11" x14ac:dyDescent="0.25">
      <c r="A68" s="51" t="s">
        <v>42</v>
      </c>
      <c r="B68" s="21">
        <v>45991</v>
      </c>
      <c r="C68" s="22">
        <v>42085630.829999998</v>
      </c>
      <c r="D68" s="22">
        <v>37411619.829999998</v>
      </c>
      <c r="E68" s="23">
        <f t="shared" ref="E68:E71" si="14">IF(C68=0,"N/A",+(C68-D68)/C68)</f>
        <v>0.11105954473820584</v>
      </c>
      <c r="F68" s="22">
        <v>0</v>
      </c>
      <c r="G68" s="22">
        <v>102639.01</v>
      </c>
      <c r="H68" s="22">
        <v>4571371.99</v>
      </c>
      <c r="I68" s="22">
        <v>914274.39800000004</v>
      </c>
      <c r="J68" s="22">
        <v>78.27</v>
      </c>
    </row>
    <row r="69" spans="1:11" x14ac:dyDescent="0.25">
      <c r="A69" s="52"/>
      <c r="B69" s="24" t="s">
        <v>15</v>
      </c>
      <c r="C69" s="22">
        <v>188414475.14999998</v>
      </c>
      <c r="D69" s="22">
        <v>170786253.98000002</v>
      </c>
      <c r="E69" s="23">
        <f t="shared" si="14"/>
        <v>9.3560864450386999E-2</v>
      </c>
      <c r="F69" s="22">
        <v>0</v>
      </c>
      <c r="G69" s="22">
        <v>454361.88</v>
      </c>
      <c r="H69" s="22">
        <v>17173859.289999958</v>
      </c>
      <c r="I69" s="22">
        <v>3434771.8580000005</v>
      </c>
      <c r="J69" s="22">
        <v>5221.7</v>
      </c>
    </row>
    <row r="70" spans="1:11" x14ac:dyDescent="0.25">
      <c r="A70" s="59" t="s">
        <v>58</v>
      </c>
      <c r="B70" s="15">
        <v>45991</v>
      </c>
      <c r="C70" s="14">
        <v>35608531.759999998</v>
      </c>
      <c r="D70" s="14">
        <v>30280318.949999999</v>
      </c>
      <c r="E70" s="27">
        <f t="shared" si="14"/>
        <v>0.14963303867488637</v>
      </c>
      <c r="F70" s="14">
        <v>0</v>
      </c>
      <c r="G70" s="26">
        <v>82066.42</v>
      </c>
      <c r="H70" s="14">
        <v>5246146.3899999987</v>
      </c>
      <c r="I70" s="14">
        <v>1049229.2779999997</v>
      </c>
      <c r="J70" s="14">
        <v>0</v>
      </c>
    </row>
    <row r="71" spans="1:11" x14ac:dyDescent="0.25">
      <c r="A71" s="59"/>
      <c r="B71" s="10" t="s">
        <v>15</v>
      </c>
      <c r="C71" s="14">
        <v>118674656.81999999</v>
      </c>
      <c r="D71" s="14">
        <v>97989689.700000003</v>
      </c>
      <c r="E71" s="27">
        <f t="shared" si="14"/>
        <v>0.17429978458984677</v>
      </c>
      <c r="F71" s="14">
        <v>335590</v>
      </c>
      <c r="G71" s="26">
        <v>222904.28999999998</v>
      </c>
      <c r="H71" s="14">
        <v>20126472.829999991</v>
      </c>
      <c r="I71" s="14">
        <v>4025294.5660000006</v>
      </c>
      <c r="J71" s="14">
        <v>0</v>
      </c>
    </row>
    <row r="72" spans="1:11" ht="15" hidden="1" customHeight="1" x14ac:dyDescent="0.25">
      <c r="A72" s="67" t="s">
        <v>59</v>
      </c>
      <c r="B72" s="35">
        <v>45991</v>
      </c>
      <c r="C72" s="36">
        <v>0</v>
      </c>
      <c r="D72" s="36">
        <v>0</v>
      </c>
      <c r="E72" s="37" t="str">
        <f t="shared" si="11"/>
        <v>N/A</v>
      </c>
      <c r="F72" s="36">
        <v>0</v>
      </c>
      <c r="G72" s="36">
        <v>0</v>
      </c>
      <c r="H72" s="36">
        <v>0</v>
      </c>
      <c r="I72" s="36">
        <v>0</v>
      </c>
      <c r="J72" s="36">
        <v>0</v>
      </c>
    </row>
    <row r="73" spans="1:11" hidden="1" x14ac:dyDescent="0.25">
      <c r="A73" s="67"/>
      <c r="B73" s="38" t="s">
        <v>15</v>
      </c>
      <c r="C73" s="36">
        <v>0</v>
      </c>
      <c r="D73" s="36">
        <v>0</v>
      </c>
      <c r="E73" s="37" t="str">
        <f t="shared" si="11"/>
        <v>N/A</v>
      </c>
      <c r="F73" s="36">
        <v>0</v>
      </c>
      <c r="G73" s="36">
        <v>0</v>
      </c>
      <c r="H73" s="36">
        <v>0</v>
      </c>
      <c r="I73" s="36">
        <v>0</v>
      </c>
      <c r="J73" s="36">
        <v>0</v>
      </c>
    </row>
    <row r="74" spans="1:11" hidden="1" x14ac:dyDescent="0.25">
      <c r="A74" s="57" t="s">
        <v>41</v>
      </c>
      <c r="B74" s="25">
        <v>45991</v>
      </c>
      <c r="C74" s="26">
        <v>0</v>
      </c>
      <c r="D74" s="26">
        <v>0</v>
      </c>
      <c r="E74" s="27" t="str">
        <f t="shared" si="11"/>
        <v>N/A</v>
      </c>
      <c r="F74" s="26">
        <v>0</v>
      </c>
      <c r="G74" s="26">
        <v>0</v>
      </c>
      <c r="H74" s="26">
        <v>0</v>
      </c>
      <c r="I74" s="26">
        <v>0</v>
      </c>
      <c r="J74" s="26">
        <v>0</v>
      </c>
    </row>
    <row r="75" spans="1:11" hidden="1" x14ac:dyDescent="0.25">
      <c r="A75" s="58"/>
      <c r="B75" s="28" t="s">
        <v>15</v>
      </c>
      <c r="C75" s="26">
        <v>0</v>
      </c>
      <c r="D75" s="26">
        <v>0</v>
      </c>
      <c r="E75" s="27" t="str">
        <f t="shared" si="11"/>
        <v>N/A</v>
      </c>
      <c r="F75" s="26">
        <v>0</v>
      </c>
      <c r="G75" s="26">
        <v>0</v>
      </c>
      <c r="H75" s="26">
        <v>0</v>
      </c>
      <c r="I75" s="26">
        <v>0</v>
      </c>
      <c r="J75" s="26">
        <v>0</v>
      </c>
    </row>
    <row r="76" spans="1:11" x14ac:dyDescent="0.25">
      <c r="A76" s="67" t="s">
        <v>51</v>
      </c>
      <c r="B76" s="35">
        <v>45991</v>
      </c>
      <c r="C76" s="36">
        <v>870138.57</v>
      </c>
      <c r="D76" s="36">
        <v>877410.66</v>
      </c>
      <c r="E76" s="37">
        <f t="shared" ref="E76:E77" si="15">IF(C76=0,"N/A",+(C76-D76)/C76)</f>
        <v>-8.3573930069552986E-3</v>
      </c>
      <c r="F76" s="36">
        <v>6797.45</v>
      </c>
      <c r="G76" s="36">
        <v>2175.3464249999997</v>
      </c>
      <c r="H76" s="36">
        <v>3.5749999151448719E-3</v>
      </c>
      <c r="I76" s="36">
        <v>7.1499998302897443E-4</v>
      </c>
      <c r="J76" s="36">
        <v>0</v>
      </c>
    </row>
    <row r="77" spans="1:11" x14ac:dyDescent="0.25">
      <c r="A77" s="67"/>
      <c r="B77" s="38" t="s">
        <v>15</v>
      </c>
      <c r="C77" s="36">
        <v>3576165.75</v>
      </c>
      <c r="D77" s="36">
        <v>3318452.33</v>
      </c>
      <c r="E77" s="37">
        <f t="shared" si="15"/>
        <v>7.206417096299296E-2</v>
      </c>
      <c r="F77" s="36">
        <v>52599.199999999997</v>
      </c>
      <c r="G77" s="36">
        <v>8940.4143750000003</v>
      </c>
      <c r="H77" s="36">
        <v>212418.69562499993</v>
      </c>
      <c r="I77" s="36">
        <v>42483.739124999986</v>
      </c>
      <c r="J77" s="36">
        <v>2287.19</v>
      </c>
    </row>
    <row r="78" spans="1:11" ht="5.25" customHeight="1" x14ac:dyDescent="0.25">
      <c r="A78" s="9"/>
      <c r="B78" s="9"/>
      <c r="C78" s="10"/>
      <c r="D78" s="10"/>
      <c r="E78" s="11"/>
      <c r="F78" s="10"/>
      <c r="G78" s="10"/>
      <c r="H78" s="10"/>
      <c r="I78" s="10"/>
      <c r="J78" s="10"/>
    </row>
    <row r="79" spans="1:11" x14ac:dyDescent="0.25">
      <c r="A79" s="60" t="s">
        <v>49</v>
      </c>
      <c r="B79" s="16">
        <f>+B72</f>
        <v>45991</v>
      </c>
      <c r="C79" s="19">
        <f>+C50+C52+C54+C58+C62+C64+C72+C66+C74+C68+C56+C60+C76+C48+C70</f>
        <v>707252698.83000016</v>
      </c>
      <c r="D79" s="19">
        <f>+D50+D52+D54+D58+D62+D64+D72+D66+D74+D68+D56+D60+D76+D48+D70</f>
        <v>611505556.54999995</v>
      </c>
      <c r="E79" s="11">
        <f>IF(C79=0,"N/A",+(C79-D79)/C79)</f>
        <v>0.13537897054107192</v>
      </c>
      <c r="F79" s="19">
        <f t="shared" ref="F79:J80" si="16">+F50+F52+F54+F58+F62+F64+F72+F66+F74+F68+F56+F60+F76+F48+F70</f>
        <v>119739.04000000001</v>
      </c>
      <c r="G79" s="19">
        <f t="shared" si="16"/>
        <v>1710091.019475</v>
      </c>
      <c r="H79" s="19">
        <f t="shared" si="16"/>
        <v>93933557.110525027</v>
      </c>
      <c r="I79" s="19">
        <f t="shared" si="16"/>
        <v>18786711.422105011</v>
      </c>
      <c r="J79" s="19">
        <f t="shared" si="16"/>
        <v>56760.74</v>
      </c>
      <c r="K79" s="34"/>
    </row>
    <row r="80" spans="1:11" x14ac:dyDescent="0.25">
      <c r="A80" s="60"/>
      <c r="B80" s="17" t="str">
        <f>+B73</f>
        <v>FYTD</v>
      </c>
      <c r="C80" s="19">
        <f>+C51+C53+C55+C59+C63+C65+C73+C67+C75+C69+C57+C61+C77+C49+C71</f>
        <v>2851407022.3900003</v>
      </c>
      <c r="D80" s="19">
        <f>+D51+D53+D55+D59+D63+D65+D73+D67+D75+D69+D57+D61+D77+D49+D71</f>
        <v>2518873105.52</v>
      </c>
      <c r="E80" s="11">
        <f>IF(C80=0,"N/A",+(C80-D80)/C80)</f>
        <v>0.11662099246402086</v>
      </c>
      <c r="F80" s="19">
        <f t="shared" si="16"/>
        <v>16935770.030000001</v>
      </c>
      <c r="G80" s="19">
        <f t="shared" si="16"/>
        <v>6816852.1324999994</v>
      </c>
      <c r="H80" s="19">
        <f t="shared" si="16"/>
        <v>308797539.59749991</v>
      </c>
      <c r="I80" s="19">
        <f t="shared" si="16"/>
        <v>61759507.919500008</v>
      </c>
      <c r="J80" s="19">
        <f t="shared" si="16"/>
        <v>192889.53</v>
      </c>
    </row>
    <row r="81" spans="1:10" x14ac:dyDescent="0.25">
      <c r="A81" s="4" t="s">
        <v>78</v>
      </c>
      <c r="I81" s="12"/>
    </row>
    <row r="82" spans="1:10" x14ac:dyDescent="0.25">
      <c r="A82" s="4"/>
      <c r="I82" s="12"/>
    </row>
    <row r="83" spans="1:10" x14ac:dyDescent="0.25">
      <c r="A83" s="4"/>
      <c r="I83" s="12"/>
    </row>
    <row r="84" spans="1:10" x14ac:dyDescent="0.25">
      <c r="A84" s="4"/>
      <c r="I84" s="12"/>
    </row>
    <row r="86" spans="1:10" ht="23.25" x14ac:dyDescent="0.35">
      <c r="A86" s="54" t="s">
        <v>26</v>
      </c>
      <c r="B86" s="54"/>
      <c r="C86" s="54"/>
      <c r="D86" s="54"/>
      <c r="E86" s="54"/>
      <c r="F86" s="54"/>
      <c r="G86" s="54"/>
      <c r="H86" s="54"/>
      <c r="I86" s="54"/>
      <c r="J86" s="54"/>
    </row>
    <row r="87" spans="1:10" ht="23.25" x14ac:dyDescent="0.35">
      <c r="A87" s="54">
        <f>+A2</f>
        <v>45991</v>
      </c>
      <c r="B87" s="54"/>
      <c r="C87" s="54"/>
      <c r="D87" s="54"/>
      <c r="E87" s="54"/>
      <c r="F87" s="54"/>
      <c r="G87" s="54"/>
      <c r="H87" s="54"/>
      <c r="I87" s="54"/>
      <c r="J87" s="54"/>
    </row>
    <row r="88" spans="1:10" x14ac:dyDescent="0.25">
      <c r="A88" s="55" t="s">
        <v>2</v>
      </c>
      <c r="B88" s="17" t="s">
        <v>3</v>
      </c>
      <c r="C88" s="18"/>
      <c r="D88" s="18"/>
      <c r="E88" s="18"/>
      <c r="F88" s="18" t="s">
        <v>18</v>
      </c>
      <c r="G88" s="18" t="s">
        <v>17</v>
      </c>
      <c r="H88" s="18"/>
      <c r="I88" s="18" t="s">
        <v>16</v>
      </c>
      <c r="J88" s="18" t="s">
        <v>9</v>
      </c>
    </row>
    <row r="89" spans="1:10" x14ac:dyDescent="0.25">
      <c r="A89" s="56"/>
      <c r="B89" s="17" t="s">
        <v>15</v>
      </c>
      <c r="C89" s="33" t="s">
        <v>6</v>
      </c>
      <c r="D89" s="33" t="s">
        <v>0</v>
      </c>
      <c r="E89" s="33" t="s">
        <v>7</v>
      </c>
      <c r="F89" s="33" t="s">
        <v>21</v>
      </c>
      <c r="G89" s="33" t="s">
        <v>29</v>
      </c>
      <c r="H89" s="33" t="s">
        <v>1</v>
      </c>
      <c r="I89" s="33" t="s">
        <v>19</v>
      </c>
      <c r="J89" s="33" t="s">
        <v>20</v>
      </c>
    </row>
    <row r="90" spans="1:10" x14ac:dyDescent="0.25">
      <c r="A90" s="60" t="s">
        <v>27</v>
      </c>
      <c r="B90" s="16">
        <f>+B79</f>
        <v>45991</v>
      </c>
      <c r="C90" s="19">
        <f>+C79+C37</f>
        <v>720180852.87000012</v>
      </c>
      <c r="D90" s="19">
        <f>+D79+D37</f>
        <v>622895669.31999993</v>
      </c>
      <c r="E90" s="11">
        <f t="shared" ref="E90:E91" si="17">+(C90-D90)/C90</f>
        <v>0.13508437937819093</v>
      </c>
      <c r="F90" s="19">
        <f t="shared" ref="F90:J91" si="18">+F79+F37</f>
        <v>134659.04</v>
      </c>
      <c r="G90" s="19">
        <f t="shared" si="18"/>
        <v>1742332.8295749999</v>
      </c>
      <c r="H90" s="19">
        <f t="shared" si="18"/>
        <v>95435698.61165002</v>
      </c>
      <c r="I90" s="19">
        <f t="shared" si="18"/>
        <v>19012032.64727376</v>
      </c>
      <c r="J90" s="19">
        <f t="shared" si="18"/>
        <v>103789.63999999998</v>
      </c>
    </row>
    <row r="91" spans="1:10" x14ac:dyDescent="0.25">
      <c r="A91" s="60"/>
      <c r="B91" s="16" t="str">
        <f>+B80</f>
        <v>FYTD</v>
      </c>
      <c r="C91" s="19">
        <f>+C80+C38</f>
        <v>2906058580.4400005</v>
      </c>
      <c r="D91" s="19">
        <f>+D80+D38</f>
        <v>2565968130.9899998</v>
      </c>
      <c r="E91" s="11">
        <f t="shared" si="17"/>
        <v>0.11702807773355633</v>
      </c>
      <c r="F91" s="19">
        <f t="shared" si="18"/>
        <v>16997275.030000001</v>
      </c>
      <c r="G91" s="19">
        <f t="shared" si="18"/>
        <v>6952576.305124999</v>
      </c>
      <c r="H91" s="19">
        <f t="shared" si="18"/>
        <v>316186364.84487492</v>
      </c>
      <c r="I91" s="19">
        <f t="shared" si="18"/>
        <v>62867831.707633756</v>
      </c>
      <c r="J91" s="19">
        <f t="shared" si="18"/>
        <v>555166.81999999995</v>
      </c>
    </row>
    <row r="92" spans="1:10" x14ac:dyDescent="0.25">
      <c r="A92" s="61" t="s">
        <v>78</v>
      </c>
      <c r="B92" s="61"/>
      <c r="C92" s="61"/>
      <c r="D92" s="61"/>
      <c r="E92" s="61"/>
      <c r="F92" s="61"/>
      <c r="G92" s="61"/>
      <c r="H92" s="61"/>
      <c r="I92" s="61"/>
      <c r="J92" s="61"/>
    </row>
    <row r="93" spans="1:10" x14ac:dyDescent="0.25">
      <c r="A93" s="20"/>
      <c r="B93" s="20"/>
      <c r="C93" s="20"/>
      <c r="D93" s="20"/>
      <c r="E93" s="20"/>
      <c r="F93" s="20"/>
      <c r="G93" s="20"/>
      <c r="H93" s="20"/>
      <c r="I93" s="20"/>
      <c r="J93" s="20"/>
    </row>
    <row r="94" spans="1:10" x14ac:dyDescent="0.25">
      <c r="A94" s="64" t="s">
        <v>8</v>
      </c>
      <c r="B94" s="64"/>
      <c r="C94" s="64"/>
      <c r="D94" s="64"/>
      <c r="E94" s="64"/>
      <c r="F94" s="64"/>
      <c r="G94" s="64"/>
      <c r="H94" s="64"/>
      <c r="I94" s="64"/>
      <c r="J94" s="64"/>
    </row>
    <row r="95" spans="1:10" ht="29.25" customHeight="1" x14ac:dyDescent="0.25">
      <c r="A95" s="64" t="s">
        <v>10</v>
      </c>
      <c r="B95" s="64"/>
      <c r="C95" s="64"/>
      <c r="D95" s="64"/>
      <c r="E95" s="64"/>
      <c r="F95" s="64"/>
      <c r="G95" s="64"/>
      <c r="H95" s="64"/>
      <c r="I95" s="64"/>
      <c r="J95" s="64"/>
    </row>
    <row r="96" spans="1:10" x14ac:dyDescent="0.25">
      <c r="A96" s="65" t="s">
        <v>30</v>
      </c>
      <c r="B96" s="66"/>
      <c r="C96" s="66"/>
      <c r="D96" s="66"/>
      <c r="E96" s="66"/>
      <c r="F96" s="66"/>
      <c r="G96" s="66"/>
      <c r="H96" s="66"/>
      <c r="I96" s="66"/>
      <c r="J96" s="66"/>
    </row>
    <row r="97" spans="1:10" ht="29.25" customHeight="1" x14ac:dyDescent="0.25">
      <c r="A97" s="64" t="s">
        <v>31</v>
      </c>
      <c r="B97" s="64"/>
      <c r="C97" s="64"/>
      <c r="D97" s="64"/>
      <c r="E97" s="64"/>
      <c r="F97" s="64"/>
      <c r="G97" s="64"/>
      <c r="H97" s="64"/>
      <c r="I97" s="64"/>
      <c r="J97" s="64"/>
    </row>
    <row r="98" spans="1:10" ht="31.5" customHeight="1" x14ac:dyDescent="0.25">
      <c r="A98" s="64" t="s">
        <v>57</v>
      </c>
      <c r="B98" s="64"/>
      <c r="C98" s="64"/>
      <c r="D98" s="64"/>
      <c r="E98" s="64"/>
      <c r="F98" s="64"/>
      <c r="G98" s="64"/>
      <c r="H98" s="64"/>
      <c r="I98" s="64"/>
      <c r="J98" s="64"/>
    </row>
    <row r="99" spans="1:10" ht="30" customHeight="1" x14ac:dyDescent="0.25">
      <c r="A99" s="64" t="s">
        <v>54</v>
      </c>
      <c r="B99" s="64"/>
      <c r="C99" s="64"/>
      <c r="D99" s="64"/>
      <c r="E99" s="64"/>
      <c r="F99" s="64"/>
      <c r="G99" s="64"/>
      <c r="H99" s="64"/>
      <c r="I99" s="64"/>
      <c r="J99" s="64"/>
    </row>
    <row r="100" spans="1:10" x14ac:dyDescent="0.25">
      <c r="A100" s="68" t="s">
        <v>53</v>
      </c>
      <c r="B100" s="68"/>
      <c r="C100" s="68"/>
      <c r="D100" s="68"/>
      <c r="E100" s="68"/>
      <c r="F100" s="68"/>
      <c r="G100" s="68"/>
      <c r="H100" s="68"/>
      <c r="I100" s="68"/>
      <c r="J100" s="32"/>
    </row>
    <row r="101" spans="1:10" x14ac:dyDescent="0.25">
      <c r="A101" s="61" t="s">
        <v>28</v>
      </c>
      <c r="B101" s="61"/>
      <c r="C101" s="61"/>
      <c r="D101" s="61"/>
      <c r="E101" s="61"/>
      <c r="F101" s="61"/>
      <c r="G101" s="61"/>
      <c r="H101" s="61"/>
      <c r="I101" s="61"/>
      <c r="J101" s="61"/>
    </row>
    <row r="102" spans="1:10" x14ac:dyDescent="0.25">
      <c r="A102" s="20"/>
      <c r="B102" s="20"/>
      <c r="C102" s="20"/>
      <c r="D102" s="20"/>
      <c r="E102" s="20"/>
      <c r="F102" s="20"/>
      <c r="G102" s="20"/>
      <c r="H102" s="20"/>
      <c r="I102" s="20"/>
      <c r="J102" s="20"/>
    </row>
    <row r="103" spans="1:10" x14ac:dyDescent="0.25">
      <c r="A103" s="64"/>
      <c r="B103" s="64"/>
      <c r="C103" s="64"/>
      <c r="D103" s="64"/>
      <c r="E103" s="64"/>
      <c r="F103" s="64"/>
      <c r="G103" s="64"/>
      <c r="H103" s="64"/>
      <c r="I103" s="64"/>
      <c r="J103" s="64"/>
    </row>
    <row r="104" spans="1:10" x14ac:dyDescent="0.25">
      <c r="A104" s="61"/>
      <c r="B104" s="61"/>
      <c r="C104" s="61"/>
      <c r="D104" s="61"/>
      <c r="E104" s="61"/>
      <c r="F104" s="61"/>
      <c r="G104" s="61"/>
      <c r="H104" s="61"/>
      <c r="I104" s="61"/>
      <c r="J104" s="61"/>
    </row>
  </sheetData>
  <mergeCells count="55">
    <mergeCell ref="A10:A11"/>
    <mergeCell ref="A52:A53"/>
    <mergeCell ref="A90:A91"/>
    <mergeCell ref="A92:J92"/>
    <mergeCell ref="A58:A59"/>
    <mergeCell ref="A62:A63"/>
    <mergeCell ref="A64:A65"/>
    <mergeCell ref="A72:A73"/>
    <mergeCell ref="A79:A80"/>
    <mergeCell ref="A86:J86"/>
    <mergeCell ref="A66:A67"/>
    <mergeCell ref="A74:A75"/>
    <mergeCell ref="A88:A89"/>
    <mergeCell ref="A87:J87"/>
    <mergeCell ref="A56:A57"/>
    <mergeCell ref="A60:A61"/>
    <mergeCell ref="A104:J104"/>
    <mergeCell ref="A54:A55"/>
    <mergeCell ref="A103:J103"/>
    <mergeCell ref="A101:J101"/>
    <mergeCell ref="A94:J94"/>
    <mergeCell ref="A95:J95"/>
    <mergeCell ref="A96:J96"/>
    <mergeCell ref="A97:J97"/>
    <mergeCell ref="A98:J98"/>
    <mergeCell ref="A76:A77"/>
    <mergeCell ref="A68:A69"/>
    <mergeCell ref="A100:I100"/>
    <mergeCell ref="A99:J99"/>
    <mergeCell ref="A70:A71"/>
    <mergeCell ref="A50:A51"/>
    <mergeCell ref="A1:J1"/>
    <mergeCell ref="A2:J2"/>
    <mergeCell ref="A3:J3"/>
    <mergeCell ref="A4:A5"/>
    <mergeCell ref="A6:A7"/>
    <mergeCell ref="A44:J44"/>
    <mergeCell ref="A8:A9"/>
    <mergeCell ref="A12:A13"/>
    <mergeCell ref="A32:A33"/>
    <mergeCell ref="A37:A38"/>
    <mergeCell ref="A34:A35"/>
    <mergeCell ref="A30:A31"/>
    <mergeCell ref="A14:A15"/>
    <mergeCell ref="A16:A17"/>
    <mergeCell ref="A18:A19"/>
    <mergeCell ref="A48:A49"/>
    <mergeCell ref="A20:A21"/>
    <mergeCell ref="A22:A23"/>
    <mergeCell ref="A28:A29"/>
    <mergeCell ref="A26:A27"/>
    <mergeCell ref="A43:J43"/>
    <mergeCell ref="A45:J45"/>
    <mergeCell ref="A46:A47"/>
    <mergeCell ref="A24:A25"/>
  </mergeCells>
  <pageMargins left="0.4" right="0.35" top="0.44" bottom="0.38" header="0.3" footer="0.3"/>
  <pageSetup scale="84" fitToHeight="0" orientation="landscape" r:id="rId1"/>
  <headerFooter>
    <oddFooter>&amp;RPage &amp;P of &amp;N</oddFooter>
  </headerFooter>
  <rowBreaks count="2" manualBreakCount="2">
    <brk id="42" max="9" man="1"/>
    <brk id="8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C26B2-F9A8-46E1-8CD1-1AC3D88481C8}">
  <dimension ref="A2:J36"/>
  <sheetViews>
    <sheetView topLeftCell="A9" zoomScaleNormal="100" workbookViewId="0">
      <selection activeCell="K27" sqref="K27"/>
    </sheetView>
  </sheetViews>
  <sheetFormatPr defaultRowHeight="15" x14ac:dyDescent="0.25"/>
  <cols>
    <col min="1" max="1" width="20.7109375" bestFit="1" customWidth="1"/>
    <col min="2" max="2" width="4.28515625" customWidth="1"/>
    <col min="3" max="3" width="13.42578125" customWidth="1"/>
    <col min="5" max="6" width="13.42578125" customWidth="1"/>
    <col min="8" max="8" width="6.7109375" customWidth="1"/>
    <col min="9" max="10" width="15.42578125" bestFit="1" customWidth="1"/>
  </cols>
  <sheetData>
    <row r="2" spans="1:10" ht="23.25" x14ac:dyDescent="0.25">
      <c r="A2" s="69" t="s">
        <v>61</v>
      </c>
      <c r="B2" s="69"/>
      <c r="C2" s="69"/>
      <c r="D2" s="69"/>
      <c r="E2" s="69"/>
      <c r="F2" s="69"/>
      <c r="G2" s="69"/>
      <c r="H2" s="69"/>
      <c r="I2" s="39"/>
    </row>
    <row r="3" spans="1:10" ht="23.25" x14ac:dyDescent="0.35">
      <c r="A3" s="70">
        <v>45991</v>
      </c>
      <c r="B3" s="70"/>
      <c r="C3" s="70"/>
      <c r="D3" s="70"/>
      <c r="E3" s="70"/>
      <c r="F3" s="70"/>
      <c r="G3" s="70"/>
      <c r="H3" s="70"/>
      <c r="I3" s="40"/>
      <c r="J3" s="40"/>
    </row>
    <row r="4" spans="1:10" ht="11.25" customHeight="1" x14ac:dyDescent="0.35">
      <c r="A4" s="40"/>
      <c r="B4" s="40"/>
      <c r="C4" s="40"/>
      <c r="D4" s="40"/>
      <c r="E4" s="40"/>
      <c r="F4" s="40"/>
      <c r="G4" s="40"/>
      <c r="H4" s="40"/>
      <c r="I4" s="40"/>
    </row>
    <row r="5" spans="1:10" ht="30" x14ac:dyDescent="0.25">
      <c r="C5" s="41" t="s">
        <v>62</v>
      </c>
      <c r="D5" s="41" t="s">
        <v>63</v>
      </c>
      <c r="E5" s="41" t="s">
        <v>64</v>
      </c>
      <c r="F5" s="42" t="s">
        <v>65</v>
      </c>
      <c r="G5" s="42" t="s">
        <v>7</v>
      </c>
    </row>
    <row r="6" spans="1:10" x14ac:dyDescent="0.25">
      <c r="A6" s="1" t="s">
        <v>67</v>
      </c>
      <c r="C6" s="43">
        <v>683716.25999999989</v>
      </c>
      <c r="D6" s="2">
        <f>+IF(C6=0,"N/A",C6/C$18)</f>
        <v>9.4936745023775106E-4</v>
      </c>
      <c r="E6" s="43">
        <v>654171.5</v>
      </c>
      <c r="F6" s="43">
        <f>+C6-E6</f>
        <v>29544.759999999893</v>
      </c>
      <c r="G6" s="2">
        <f>+IF(C6=0,"N/A",F6/C6)</f>
        <v>4.3212018974069594E-2</v>
      </c>
    </row>
    <row r="7" spans="1:10" x14ac:dyDescent="0.25">
      <c r="A7" s="1" t="s">
        <v>68</v>
      </c>
      <c r="C7" s="43">
        <v>10608459.190000001</v>
      </c>
      <c r="D7" s="2">
        <f t="shared" ref="D7:D17" si="0">+IF(C7=0,"N/A",C7/C$18)</f>
        <v>1.4730271080815807E-2</v>
      </c>
      <c r="E7" s="43">
        <v>10008359.159999998</v>
      </c>
      <c r="F7" s="43">
        <f t="shared" ref="F7:F18" si="1">+C7-E7</f>
        <v>600100.03000000305</v>
      </c>
      <c r="G7" s="2">
        <f t="shared" ref="G7:G18" si="2">+IF(C7=0,"N/A",F7/C7)</f>
        <v>5.6568066978631884E-2</v>
      </c>
    </row>
    <row r="8" spans="1:10" x14ac:dyDescent="0.25">
      <c r="A8" s="1" t="s">
        <v>69</v>
      </c>
      <c r="C8" s="43">
        <v>93713.98</v>
      </c>
      <c r="D8" s="2">
        <f t="shared" si="0"/>
        <v>1.3012562001118945E-4</v>
      </c>
      <c r="E8" s="43">
        <v>103501.85</v>
      </c>
      <c r="F8" s="43">
        <f t="shared" si="1"/>
        <v>-9787.8700000000099</v>
      </c>
      <c r="G8" s="2">
        <f t="shared" si="2"/>
        <v>-0.10444407547305119</v>
      </c>
    </row>
    <row r="9" spans="1:10" x14ac:dyDescent="0.25">
      <c r="A9" s="1" t="s">
        <v>70</v>
      </c>
      <c r="C9" s="43">
        <v>32737120.68</v>
      </c>
      <c r="D9" s="2">
        <f t="shared" si="0"/>
        <v>4.5456805119856523E-2</v>
      </c>
      <c r="E9" s="43">
        <v>31109728.199999996</v>
      </c>
      <c r="F9" s="43">
        <f t="shared" si="1"/>
        <v>1627392.4800000042</v>
      </c>
      <c r="G9" s="2">
        <f t="shared" si="2"/>
        <v>4.9710922836113156E-2</v>
      </c>
    </row>
    <row r="10" spans="1:10" x14ac:dyDescent="0.25">
      <c r="A10" s="1" t="s">
        <v>71</v>
      </c>
      <c r="C10" s="43">
        <v>30143474.100000001</v>
      </c>
      <c r="D10" s="2">
        <f t="shared" si="0"/>
        <v>4.1855422814757536E-2</v>
      </c>
      <c r="E10" s="43">
        <v>29168022.149999995</v>
      </c>
      <c r="F10" s="43">
        <f t="shared" si="1"/>
        <v>975451.95000000671</v>
      </c>
      <c r="G10" s="2">
        <f t="shared" si="2"/>
        <v>3.2360302822560409E-2</v>
      </c>
    </row>
    <row r="11" spans="1:10" x14ac:dyDescent="0.25">
      <c r="A11" s="1" t="s">
        <v>72</v>
      </c>
      <c r="C11" s="43">
        <v>2200951.77</v>
      </c>
      <c r="D11" s="2">
        <f t="shared" si="0"/>
        <v>3.056109810787834E-3</v>
      </c>
      <c r="E11" s="43">
        <v>3598299.14</v>
      </c>
      <c r="F11" s="43">
        <f t="shared" si="1"/>
        <v>-1397347.37</v>
      </c>
      <c r="G11" s="2">
        <f t="shared" si="2"/>
        <v>-0.63488323053984963</v>
      </c>
    </row>
    <row r="12" spans="1:10" x14ac:dyDescent="0.25">
      <c r="A12" s="1" t="s">
        <v>73</v>
      </c>
      <c r="C12" s="43">
        <v>108445151.89389995</v>
      </c>
      <c r="D12" s="2">
        <f t="shared" si="0"/>
        <v>0.15058044303956941</v>
      </c>
      <c r="E12" s="43">
        <v>104320367.47379996</v>
      </c>
      <c r="F12" s="43">
        <f t="shared" si="1"/>
        <v>4124784.4200999886</v>
      </c>
      <c r="G12" s="2">
        <f t="shared" si="2"/>
        <v>3.8035673776690135E-2</v>
      </c>
    </row>
    <row r="13" spans="1:10" x14ac:dyDescent="0.25">
      <c r="A13" s="1" t="s">
        <v>74</v>
      </c>
      <c r="C13" s="43">
        <v>118663524.58999996</v>
      </c>
      <c r="D13" s="2">
        <f t="shared" si="0"/>
        <v>0.16476906337759606</v>
      </c>
      <c r="E13" s="43">
        <v>107359271.47999999</v>
      </c>
      <c r="F13" s="43">
        <f t="shared" si="1"/>
        <v>11304253.10999997</v>
      </c>
      <c r="G13" s="2">
        <f t="shared" si="2"/>
        <v>9.5263082308214231E-2</v>
      </c>
    </row>
    <row r="14" spans="1:10" x14ac:dyDescent="0.25">
      <c r="A14" s="1" t="s">
        <v>75</v>
      </c>
      <c r="C14" s="43">
        <v>21152779.48</v>
      </c>
      <c r="D14" s="2">
        <f t="shared" si="0"/>
        <v>2.9371482726429563E-2</v>
      </c>
      <c r="E14" s="43">
        <v>19345844.309999999</v>
      </c>
      <c r="F14" s="43">
        <f t="shared" si="1"/>
        <v>1806935.1700000018</v>
      </c>
      <c r="G14" s="2">
        <f t="shared" si="2"/>
        <v>8.5423060913033338E-2</v>
      </c>
    </row>
    <row r="15" spans="1:10" x14ac:dyDescent="0.25">
      <c r="A15" s="1" t="s">
        <v>76</v>
      </c>
      <c r="C15" s="43">
        <v>31549624.289999999</v>
      </c>
      <c r="D15" s="2">
        <f t="shared" si="0"/>
        <v>4.3807918752958017E-2</v>
      </c>
      <c r="E15" s="43">
        <v>28953240.030000001</v>
      </c>
      <c r="F15" s="43">
        <f t="shared" si="1"/>
        <v>2596384.2599999979</v>
      </c>
      <c r="G15" s="2">
        <f t="shared" si="2"/>
        <v>8.2295251320091009E-2</v>
      </c>
    </row>
    <row r="16" spans="1:10" x14ac:dyDescent="0.25">
      <c r="A16" s="1" t="s">
        <v>77</v>
      </c>
      <c r="C16" s="43">
        <v>305015102.08690012</v>
      </c>
      <c r="D16" s="2">
        <f t="shared" si="0"/>
        <v>0.42352570312171273</v>
      </c>
      <c r="E16" s="43">
        <v>232027486.25669998</v>
      </c>
      <c r="F16" s="43">
        <f t="shared" si="1"/>
        <v>72987615.830200136</v>
      </c>
      <c r="G16" s="2">
        <f t="shared" si="2"/>
        <v>0.23929180991636817</v>
      </c>
    </row>
    <row r="17" spans="1:8" x14ac:dyDescent="0.25">
      <c r="A17" s="1" t="s">
        <v>17</v>
      </c>
      <c r="C17" s="43">
        <v>58887234.549999535</v>
      </c>
      <c r="D17" s="2">
        <f t="shared" si="0"/>
        <v>8.1767287085267606E-2</v>
      </c>
      <c r="E17" s="43">
        <v>56247377.77000016</v>
      </c>
      <c r="F17" s="43">
        <f t="shared" si="1"/>
        <v>2639856.7799993753</v>
      </c>
      <c r="G17" s="2">
        <f t="shared" si="2"/>
        <v>4.4829016002745817E-2</v>
      </c>
    </row>
    <row r="18" spans="1:8" ht="15.75" thickBot="1" x14ac:dyDescent="0.3">
      <c r="A18" s="44" t="s">
        <v>50</v>
      </c>
      <c r="C18" s="45">
        <f>SUM(C6:C17)</f>
        <v>720180852.87079954</v>
      </c>
      <c r="D18" s="46">
        <f>SUM(D6:D17)</f>
        <v>1.0000000000000002</v>
      </c>
      <c r="E18" s="45">
        <f>SUM(E6:E17)</f>
        <v>622895669.32050014</v>
      </c>
      <c r="F18" s="45">
        <f t="shared" si="1"/>
        <v>97285183.550299406</v>
      </c>
      <c r="G18" s="46">
        <f t="shared" si="2"/>
        <v>0.13508437937845644</v>
      </c>
    </row>
    <row r="19" spans="1:8" ht="15.75" thickTop="1" x14ac:dyDescent="0.25">
      <c r="A19" s="47"/>
      <c r="B19" s="47"/>
      <c r="C19" s="47"/>
      <c r="D19" s="48"/>
    </row>
    <row r="21" spans="1:8" ht="23.25" x14ac:dyDescent="0.35">
      <c r="A21" s="70" t="s">
        <v>66</v>
      </c>
      <c r="B21" s="70"/>
      <c r="C21" s="70"/>
      <c r="D21" s="70"/>
      <c r="E21" s="70"/>
      <c r="F21" s="70"/>
      <c r="G21" s="70"/>
      <c r="H21" s="70"/>
    </row>
    <row r="22" spans="1:8" ht="30" x14ac:dyDescent="0.25">
      <c r="C22" s="41" t="s">
        <v>62</v>
      </c>
      <c r="D22" s="41" t="s">
        <v>63</v>
      </c>
      <c r="E22" s="41" t="s">
        <v>64</v>
      </c>
      <c r="F22" s="42" t="s">
        <v>65</v>
      </c>
      <c r="G22" s="42" t="s">
        <v>7</v>
      </c>
    </row>
    <row r="23" spans="1:8" x14ac:dyDescent="0.25">
      <c r="A23" s="1" t="s">
        <v>67</v>
      </c>
      <c r="C23" s="43">
        <v>16355420.819999997</v>
      </c>
      <c r="D23" s="2">
        <f>+IF(C23=0,"N/A",C23/C$35)</f>
        <v>5.6280423698544853E-3</v>
      </c>
      <c r="E23" s="43">
        <v>14747639.520000001</v>
      </c>
      <c r="F23" s="43">
        <f>+C23-E23</f>
        <v>1607781.2999999952</v>
      </c>
      <c r="G23" s="2">
        <f>+IF(C23=0,"N/A",F23/C23)</f>
        <v>9.8302655596237701E-2</v>
      </c>
    </row>
    <row r="24" spans="1:8" x14ac:dyDescent="0.25">
      <c r="A24" s="1" t="s">
        <v>68</v>
      </c>
      <c r="C24" s="43">
        <v>23484708.449999999</v>
      </c>
      <c r="D24" s="2">
        <f t="shared" ref="D24:D34" si="3">+IF(C24=0,"N/A",C24/C$35)</f>
        <v>8.0812921694227418E-3</v>
      </c>
      <c r="E24" s="43">
        <v>21520689.380000003</v>
      </c>
      <c r="F24" s="43">
        <f t="shared" ref="F24:F35" si="4">+C24-E24</f>
        <v>1964019.0699999966</v>
      </c>
      <c r="G24" s="2">
        <f t="shared" ref="G24:G35" si="5">+IF(C24=0,"N/A",F24/C24)</f>
        <v>8.3629697774680975E-2</v>
      </c>
    </row>
    <row r="25" spans="1:8" x14ac:dyDescent="0.25">
      <c r="A25" s="1" t="s">
        <v>69</v>
      </c>
      <c r="C25" s="43">
        <v>643648.30000000016</v>
      </c>
      <c r="D25" s="2">
        <f t="shared" si="3"/>
        <v>2.2148497085780348E-4</v>
      </c>
      <c r="E25" s="43">
        <v>576699.06999999995</v>
      </c>
      <c r="F25" s="43">
        <f t="shared" si="4"/>
        <v>66949.230000000214</v>
      </c>
      <c r="G25" s="2">
        <f t="shared" si="5"/>
        <v>0.10401523627111296</v>
      </c>
    </row>
    <row r="26" spans="1:8" x14ac:dyDescent="0.25">
      <c r="A26" s="1" t="s">
        <v>70</v>
      </c>
      <c r="C26" s="43">
        <v>32775814.129999999</v>
      </c>
      <c r="D26" s="2">
        <f t="shared" si="3"/>
        <v>1.127844233787898E-2</v>
      </c>
      <c r="E26" s="43">
        <v>31143354.289999999</v>
      </c>
      <c r="F26" s="43">
        <f t="shared" si="4"/>
        <v>1632459.8399999999</v>
      </c>
      <c r="G26" s="2">
        <f t="shared" si="5"/>
        <v>4.9806843348729958E-2</v>
      </c>
    </row>
    <row r="27" spans="1:8" x14ac:dyDescent="0.25">
      <c r="A27" s="1" t="s">
        <v>71</v>
      </c>
      <c r="C27" s="43">
        <v>107723029.53999998</v>
      </c>
      <c r="D27" s="2">
        <f t="shared" si="3"/>
        <v>3.7068430163462236E-2</v>
      </c>
      <c r="E27" s="43">
        <v>101509404.57000001</v>
      </c>
      <c r="F27" s="43">
        <f t="shared" si="4"/>
        <v>6213624.969999969</v>
      </c>
      <c r="G27" s="2">
        <f t="shared" si="5"/>
        <v>5.7681491103002358E-2</v>
      </c>
    </row>
    <row r="28" spans="1:8" x14ac:dyDescent="0.25">
      <c r="A28" s="1" t="s">
        <v>72</v>
      </c>
      <c r="C28" s="43">
        <v>254562339.70999998</v>
      </c>
      <c r="D28" s="2">
        <f t="shared" si="3"/>
        <v>8.7597112261717458E-2</v>
      </c>
      <c r="E28" s="43">
        <v>238881305.77999994</v>
      </c>
      <c r="F28" s="43">
        <f t="shared" si="4"/>
        <v>15681033.930000037</v>
      </c>
      <c r="G28" s="2">
        <f t="shared" si="5"/>
        <v>6.1599975659651897E-2</v>
      </c>
    </row>
    <row r="29" spans="1:8" x14ac:dyDescent="0.25">
      <c r="A29" s="1" t="s">
        <v>73</v>
      </c>
      <c r="C29" s="43">
        <v>356631281.41390002</v>
      </c>
      <c r="D29" s="2">
        <f t="shared" si="3"/>
        <v>0.12271992168850401</v>
      </c>
      <c r="E29" s="43">
        <v>333460136.37380004</v>
      </c>
      <c r="F29" s="43">
        <f t="shared" si="4"/>
        <v>23171145.040099978</v>
      </c>
      <c r="G29" s="2">
        <f t="shared" si="5"/>
        <v>6.4972273178717468E-2</v>
      </c>
    </row>
    <row r="30" spans="1:8" x14ac:dyDescent="0.25">
      <c r="A30" s="1" t="s">
        <v>74</v>
      </c>
      <c r="C30" s="43">
        <v>379455838.24000007</v>
      </c>
      <c r="D30" s="2">
        <f t="shared" si="3"/>
        <v>0.13057404994996458</v>
      </c>
      <c r="E30" s="43">
        <v>346658182.01999998</v>
      </c>
      <c r="F30" s="43">
        <f t="shared" si="4"/>
        <v>32797656.220000088</v>
      </c>
      <c r="G30" s="2">
        <f t="shared" si="5"/>
        <v>8.643339465304542E-2</v>
      </c>
    </row>
    <row r="31" spans="1:8" x14ac:dyDescent="0.25">
      <c r="A31" s="1" t="s">
        <v>75</v>
      </c>
      <c r="C31" s="43">
        <v>104228354.25999998</v>
      </c>
      <c r="D31" s="2">
        <f t="shared" si="3"/>
        <v>3.5865882044329028E-2</v>
      </c>
      <c r="E31" s="43">
        <v>98515832.169999987</v>
      </c>
      <c r="F31" s="43">
        <f t="shared" si="4"/>
        <v>5712522.0899999887</v>
      </c>
      <c r="G31" s="2">
        <f t="shared" si="5"/>
        <v>5.4807754862462608E-2</v>
      </c>
    </row>
    <row r="32" spans="1:8" x14ac:dyDescent="0.25">
      <c r="A32" s="1" t="s">
        <v>76</v>
      </c>
      <c r="C32" s="43">
        <v>220848469.10999995</v>
      </c>
      <c r="D32" s="2">
        <f t="shared" si="3"/>
        <v>7.5995876544409174E-2</v>
      </c>
      <c r="E32" s="43">
        <v>204732813.16</v>
      </c>
      <c r="F32" s="43">
        <f t="shared" si="4"/>
        <v>16115655.949999958</v>
      </c>
      <c r="G32" s="2">
        <f t="shared" si="5"/>
        <v>7.297155382124515E-2</v>
      </c>
    </row>
    <row r="33" spans="1:7" x14ac:dyDescent="0.25">
      <c r="A33" s="1" t="s">
        <v>77</v>
      </c>
      <c r="C33" s="43">
        <v>1102665159.5969</v>
      </c>
      <c r="D33" s="2">
        <f t="shared" si="3"/>
        <v>0.37943665933590526</v>
      </c>
      <c r="E33" s="43">
        <v>883909513.59670007</v>
      </c>
      <c r="F33" s="43">
        <f t="shared" si="4"/>
        <v>218755646.00019991</v>
      </c>
      <c r="G33" s="2">
        <f t="shared" si="5"/>
        <v>0.19838810004677226</v>
      </c>
    </row>
    <row r="34" spans="1:7" x14ac:dyDescent="0.25">
      <c r="A34" s="1" t="s">
        <v>17</v>
      </c>
      <c r="C34" s="43">
        <v>306684516.86999941</v>
      </c>
      <c r="D34" s="2">
        <f t="shared" si="3"/>
        <v>0.10553280616369427</v>
      </c>
      <c r="E34" s="43">
        <v>290312561.05999166</v>
      </c>
      <c r="F34" s="43">
        <f t="shared" si="4"/>
        <v>16371955.810007751</v>
      </c>
      <c r="G34" s="2">
        <f t="shared" si="5"/>
        <v>5.3383705108750776E-2</v>
      </c>
    </row>
    <row r="35" spans="1:7" ht="15.75" thickBot="1" x14ac:dyDescent="0.3">
      <c r="A35" s="44" t="s">
        <v>50</v>
      </c>
      <c r="C35" s="45">
        <f>SUM(C23:C34)</f>
        <v>2906058580.4407992</v>
      </c>
      <c r="D35" s="46">
        <f>SUM(D23:D34)</f>
        <v>1</v>
      </c>
      <c r="E35" s="45">
        <f>SUM(E23:E34)</f>
        <v>2565968130.9904919</v>
      </c>
      <c r="F35" s="45">
        <f t="shared" si="4"/>
        <v>340090449.45030737</v>
      </c>
      <c r="G35" s="46">
        <f t="shared" si="5"/>
        <v>0.11702807773362968</v>
      </c>
    </row>
    <row r="36" spans="1:7" ht="15.75" thickTop="1" x14ac:dyDescent="0.25"/>
  </sheetData>
  <mergeCells count="3">
    <mergeCell ref="A2:H2"/>
    <mergeCell ref="A3:H3"/>
    <mergeCell ref="A21:H21"/>
  </mergeCells>
  <pageMargins left="0.86" right="0.38" top="0.42" bottom="0.43"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Nov 2025 SW Data</vt:lpstr>
      <vt:lpstr>Bets By Sport</vt:lpstr>
      <vt:lpstr>'Bets By Sport'!Print_Area</vt:lpstr>
      <vt:lpstr>'Nov 2025 SW Data'!Print_Area</vt:lpstr>
    </vt:vector>
  </TitlesOfParts>
  <Company>Maryland Lottery and Gaming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Nielsen</dc:creator>
  <cp:lastModifiedBy>Seth Elkin</cp:lastModifiedBy>
  <cp:lastPrinted>2025-10-30T20:14:36Z</cp:lastPrinted>
  <dcterms:created xsi:type="dcterms:W3CDTF">2021-12-21T00:51:22Z</dcterms:created>
  <dcterms:modified xsi:type="dcterms:W3CDTF">2025-12-10T13:13:17Z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idSession">
    <vt:lpwstr>False</vt:lpwstr>
  </property>
</Properties>
</file>