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codeName="ThisWorkbook" defaultThemeVersion="166925"/>
  <mc:AlternateContent xmlns:mc="http://schemas.openxmlformats.org/markup-compatibility/2006">
    <mc:Choice Requires="x15">
      <x15ac:absPath xmlns:x15ac="http://schemas.microsoft.com/office/spreadsheetml/2010/11/ac" url="C:\Users\selkin\Downloads\"/>
    </mc:Choice>
  </mc:AlternateContent>
  <xr:revisionPtr revIDLastSave="0" documentId="13_ncr:1_{3FFB3016-3478-459C-A254-E31A015F72DF}" xr6:coauthVersionLast="36" xr6:coauthVersionMax="36" xr10:uidLastSave="{00000000-0000-0000-0000-000000000000}"/>
  <bookViews>
    <workbookView xWindow="0" yWindow="0" windowWidth="28800" windowHeight="12225" tabRatio="701" xr2:uid="{00000000-000D-0000-FFFF-FFFF00000000}"/>
  </bookViews>
  <sheets>
    <sheet name="November 2024 SW Data" sheetId="14" r:id="rId1"/>
    <sheet name="Bets By Sport" sheetId="18" r:id="rId2"/>
  </sheets>
  <definedNames>
    <definedName name="Current_FY_Contributions">#REF!</definedName>
    <definedName name="Current_FY_Expired">#REF!</definedName>
    <definedName name="datapaste">#REF!</definedName>
    <definedName name="datapasteYTD">#REF!</definedName>
    <definedName name="Paste">#REF!</definedName>
    <definedName name="_xlnm.Print_Area" localSheetId="0">'November 2024 SW Data'!$A$1:$J$98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4" i="14" l="1"/>
  <c r="B85" i="14" s="1"/>
  <c r="B34" i="14"/>
  <c r="E7" i="14" l="1"/>
  <c r="E6" i="14" l="1"/>
  <c r="A81" i="14" l="1"/>
  <c r="A40" i="14"/>
  <c r="B33" i="14" l="1"/>
  <c r="B73" i="14" l="1"/>
  <c r="B84" i="14" s="1"/>
  <c r="E19" i="14" l="1"/>
  <c r="E17" i="14"/>
  <c r="E15" i="14"/>
  <c r="E16" i="14" l="1"/>
  <c r="E18" i="14"/>
  <c r="E14" i="14"/>
  <c r="E26" i="14"/>
  <c r="E25" i="14"/>
  <c r="E27" i="14"/>
  <c r="E24" i="14"/>
  <c r="E30" i="14" l="1"/>
  <c r="E8" i="14"/>
  <c r="E22" i="14"/>
  <c r="E66" i="14"/>
  <c r="E20" i="14"/>
  <c r="E12" i="14"/>
  <c r="E48" i="14"/>
  <c r="E54" i="14"/>
  <c r="E50" i="14"/>
  <c r="E51" i="14"/>
  <c r="E61" i="14"/>
  <c r="E13" i="14"/>
  <c r="E49" i="14"/>
  <c r="E55" i="14"/>
  <c r="E45" i="14" l="1"/>
  <c r="E44" i="14"/>
  <c r="E70" i="14"/>
  <c r="G74" i="14"/>
  <c r="J74" i="14"/>
  <c r="I74" i="14"/>
  <c r="D74" i="14"/>
  <c r="F74" i="14"/>
  <c r="C74" i="14"/>
  <c r="G73" i="14"/>
  <c r="D73" i="14"/>
  <c r="C73" i="14"/>
  <c r="J73" i="14"/>
  <c r="F73" i="14"/>
  <c r="I73" i="14"/>
  <c r="E71" i="14"/>
  <c r="E11" i="14"/>
  <c r="J33" i="14"/>
  <c r="J34" i="14"/>
  <c r="E52" i="14"/>
  <c r="I34" i="14"/>
  <c r="E10" i="14"/>
  <c r="C33" i="14"/>
  <c r="C34" i="14"/>
  <c r="I33" i="14"/>
  <c r="D33" i="14"/>
  <c r="D34" i="14"/>
  <c r="E57" i="14"/>
  <c r="G33" i="14"/>
  <c r="F33" i="14"/>
  <c r="G34" i="14"/>
  <c r="F34" i="14"/>
  <c r="E56" i="14"/>
  <c r="H33" i="14"/>
  <c r="E31" i="14"/>
  <c r="E9" i="14"/>
  <c r="E53" i="14"/>
  <c r="E64" i="14"/>
  <c r="E65" i="14"/>
  <c r="E68" i="14"/>
  <c r="E69" i="14"/>
  <c r="E62" i="14"/>
  <c r="E63" i="14"/>
  <c r="E23" i="14"/>
  <c r="E21" i="14"/>
  <c r="E60" i="14"/>
  <c r="E58" i="14"/>
  <c r="E59" i="14"/>
  <c r="E29" i="14"/>
  <c r="E47" i="14"/>
  <c r="E28" i="14"/>
  <c r="E67" i="14"/>
  <c r="E46" i="14"/>
  <c r="H74" i="14" l="1"/>
  <c r="H73" i="14"/>
  <c r="H84" i="14" s="1"/>
  <c r="J84" i="14"/>
  <c r="H34" i="14"/>
  <c r="I85" i="14"/>
  <c r="E33" i="14"/>
  <c r="D84" i="14"/>
  <c r="E34" i="14"/>
  <c r="J85" i="14"/>
  <c r="G84" i="14"/>
  <c r="F85" i="14"/>
  <c r="F84" i="14"/>
  <c r="D85" i="14"/>
  <c r="G85" i="14"/>
  <c r="E74" i="14"/>
  <c r="C85" i="14"/>
  <c r="I84" i="14"/>
  <c r="C84" i="14"/>
  <c r="E73" i="14"/>
  <c r="H85" i="14" l="1"/>
  <c r="E84" i="14"/>
  <c r="E85" i="14"/>
</calcChain>
</file>

<file path=xl/sharedStrings.xml><?xml version="1.0" encoding="utf-8"?>
<sst xmlns="http://schemas.openxmlformats.org/spreadsheetml/2006/main" count="119" uniqueCount="59">
  <si>
    <t>Prizes Paid</t>
  </si>
  <si>
    <t>Taxable Win</t>
  </si>
  <si>
    <t>Licensee</t>
  </si>
  <si>
    <t>Month</t>
  </si>
  <si>
    <t>Maryland Lottery and Gaming - Sports Wagering Revenues</t>
  </si>
  <si>
    <t>Ocean Downs Casino</t>
  </si>
  <si>
    <t>Handle</t>
  </si>
  <si>
    <t>Hold %</t>
  </si>
  <si>
    <r>
      <t xml:space="preserve">- </t>
    </r>
    <r>
      <rPr>
        <b/>
        <sz val="11"/>
        <rFont val="Calibri"/>
        <family val="2"/>
        <scheme val="minor"/>
      </rPr>
      <t xml:space="preserve">Contributions to the State </t>
    </r>
    <r>
      <rPr>
        <sz val="11"/>
        <rFont val="Calibri"/>
        <family val="2"/>
        <scheme val="minor"/>
      </rPr>
      <t>represent funds payable to the BluePrint for Maryland's Future.</t>
    </r>
  </si>
  <si>
    <r>
      <t xml:space="preserve">- </t>
    </r>
    <r>
      <rPr>
        <b/>
        <sz val="11"/>
        <rFont val="Calibri"/>
        <family val="2"/>
        <scheme val="minor"/>
      </rPr>
      <t>Handle</t>
    </r>
    <r>
      <rPr>
        <sz val="11"/>
        <rFont val="Calibri"/>
        <family val="2"/>
        <scheme val="minor"/>
      </rPr>
      <t xml:space="preserve"> is the amount of wagers made by players during the reporting period, including promotional play, if any.</t>
    </r>
  </si>
  <si>
    <t>Expired</t>
  </si>
  <si>
    <r>
      <rPr>
        <b/>
        <sz val="11"/>
        <rFont val="Calibri"/>
        <family val="2"/>
        <scheme val="minor"/>
      </rPr>
      <t>- Hold Percentage</t>
    </r>
    <r>
      <rPr>
        <sz val="11"/>
        <rFont val="Calibri"/>
        <family val="2"/>
        <scheme val="minor"/>
      </rPr>
      <t xml:space="preserve">  is determined based on wagers that were placed during the reporting period even if the sporting event has not concluded. As a result, the reported Hold will change as wagers are settled in future periods.</t>
    </r>
  </si>
  <si>
    <t>Bingo World</t>
  </si>
  <si>
    <t>Riverboat on the Potomac</t>
  </si>
  <si>
    <t>MGM National Harbor</t>
  </si>
  <si>
    <t>RETAIL</t>
  </si>
  <si>
    <t>FYTD</t>
  </si>
  <si>
    <t>Contributions</t>
  </si>
  <si>
    <t>Other</t>
  </si>
  <si>
    <t>Promotion</t>
  </si>
  <si>
    <t>to the State</t>
  </si>
  <si>
    <t>Prizes</t>
  </si>
  <si>
    <t>Play</t>
  </si>
  <si>
    <t>Greenmount OTB</t>
  </si>
  <si>
    <t>Long Shot's</t>
  </si>
  <si>
    <t>BetMGM</t>
  </si>
  <si>
    <t>Caesars</t>
  </si>
  <si>
    <t>MOBILE</t>
  </si>
  <si>
    <t>COMBINED STATEWIDE TOTALS</t>
  </si>
  <si>
    <t>Mobile and Retail</t>
  </si>
  <si>
    <r>
      <t xml:space="preserve">   </t>
    </r>
    <r>
      <rPr>
        <b/>
        <i/>
        <sz val="11"/>
        <rFont val="Calibri"/>
        <family val="2"/>
        <scheme val="minor"/>
      </rPr>
      <t>Note:</t>
    </r>
    <r>
      <rPr>
        <sz val="11"/>
        <rFont val="Calibri"/>
        <family val="2"/>
        <scheme val="minor"/>
      </rPr>
      <t xml:space="preserve"> Handle and prizes paid during the Controlled Demonstrations conducted by each Licensee are included in their initial monthly data.</t>
    </r>
  </si>
  <si>
    <t>Deductions</t>
  </si>
  <si>
    <r>
      <t>- Other Deductions</t>
    </r>
    <r>
      <rPr>
        <sz val="11"/>
        <color theme="1"/>
        <rFont val="Calibri"/>
        <family val="2"/>
      </rPr>
      <t xml:space="preserve"> include adjustments and federal excise taxes paid.  </t>
    </r>
    <r>
      <rPr>
        <b/>
        <sz val="11"/>
        <color theme="1"/>
        <rFont val="Calibri"/>
        <family val="2"/>
      </rPr>
      <t/>
    </r>
  </si>
  <si>
    <r>
      <t xml:space="preserve">- </t>
    </r>
    <r>
      <rPr>
        <b/>
        <sz val="11"/>
        <rFont val="Calibri"/>
        <family val="2"/>
        <scheme val="minor"/>
      </rPr>
      <t>Taxable Win</t>
    </r>
    <r>
      <rPr>
        <sz val="11"/>
        <color theme="1"/>
        <rFont val="Calibri"/>
        <family val="2"/>
      </rPr>
      <t xml:space="preserve"> is handle less prizes paid less promotional play redeemed less other deductions. A negative taxable win (a loss) is reflected as $0 taxable win. Losses may be carried forward and deducted from taxable win within the subsequent 3 months.</t>
    </r>
  </si>
  <si>
    <t>Maryland Stadium Sub</t>
  </si>
  <si>
    <t>Hollywood Casino</t>
  </si>
  <si>
    <t>Horseshoe Casino</t>
  </si>
  <si>
    <t>Live! Casino</t>
  </si>
  <si>
    <t>Draft Kings</t>
  </si>
  <si>
    <t>Live! Casino (M)</t>
  </si>
  <si>
    <t>Hollywood Casino (M)</t>
  </si>
  <si>
    <t>Riverboat on the Potomac (M)</t>
  </si>
  <si>
    <t>Bingo World (M)</t>
  </si>
  <si>
    <t>Long Shot's (M)</t>
  </si>
  <si>
    <t>SuperBook</t>
  </si>
  <si>
    <t>Maryland Stadium Sub (M)</t>
  </si>
  <si>
    <t>Crab Sports</t>
  </si>
  <si>
    <t>Greenmount (M)</t>
  </si>
  <si>
    <t>Canton Gaming / Canton</t>
  </si>
  <si>
    <t>Whitman Gaming</t>
  </si>
  <si>
    <t>Canton Gaming / Towson</t>
  </si>
  <si>
    <t>Total Retail</t>
  </si>
  <si>
    <t>Total Mobile</t>
  </si>
  <si>
    <t>Veterans Services</t>
  </si>
  <si>
    <t>Bally's</t>
  </si>
  <si>
    <r>
      <t>- Promotional Play</t>
    </r>
    <r>
      <rPr>
        <sz val="11"/>
        <color theme="1"/>
        <rFont val="Calibri"/>
        <family val="2"/>
        <scheme val="minor"/>
      </rPr>
      <t xml:space="preserve"> is the deductible amount of complimentary play provided to customers by sports wagering operators. </t>
    </r>
  </si>
  <si>
    <r>
      <t xml:space="preserve">- </t>
    </r>
    <r>
      <rPr>
        <b/>
        <sz val="11"/>
        <rFont val="Calibri"/>
        <family val="2"/>
        <scheme val="minor"/>
      </rPr>
      <t>Expired Prizes</t>
    </r>
    <r>
      <rPr>
        <sz val="11"/>
        <rFont val="Calibri"/>
        <family val="2"/>
        <scheme val="minor"/>
      </rPr>
      <t xml:space="preserve"> are included in the Prizes Paid total in the month they expire. Funds are transferred to the Problem Gambling Fund. Prizes withheld from Voluntarily Excluded and other individuals are included in the Expired Prizes total.</t>
    </r>
  </si>
  <si>
    <t>Bets by sport data is not available at this time because there was a delay in receiving data. November results will be provided with the December 2024 report.</t>
  </si>
  <si>
    <t>(Totals may not sum due to rounding.)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</si>
</sst>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7" formatCode="&quot;$&quot;#,##0.00_);\(&quot;$&quot;#,##0.00\)"/>
    <numFmt numFmtId="43" formatCode="_(* #,##0.00_);_(* \(#,##0.00\);_(* &quot;-&quot;??_);_(@_)"/>
    <numFmt numFmtId="164" formatCode="0.0%"/>
    <numFmt numFmtId="165" formatCode="&quot;$&quot;#,##0"/>
    <numFmt numFmtId="166" formatCode="mmmm\ yyyy"/>
    <numFmt numFmtId="167" formatCode="&quot;$&quot;#,##0.0"/>
    <numFmt numFmtId="168" formatCode="General_)"/>
    <numFmt numFmtId="169" formatCode="mmmm"/>
  </numFmts>
  <fonts count="16" x14ac:knownFonts="1">
    <font>
      <sz val="11"/>
      <color theme="1"/>
      <name val="Calibri"/>
      <family val="2"/>
      <scheme val="minor"/>
    </font>
    <font>
      <b/>
      <sz val="11"/>
      <color theme="1"/>
      <name val="Calibri"/>
      <family val="2"/>
      <scheme val="minor"/>
    </font>
    <font>
      <b/>
      <sz val="18"/>
      <color rgb="FFFF0000"/>
      <name val="Calibri"/>
      <family val="2"/>
      <scheme val="minor"/>
    </font>
    <font>
      <sz val="11"/>
      <color theme="1"/>
      <name val="Calibri"/>
      <family val="2"/>
      <scheme val="minor"/>
    </font>
    <font>
      <sz val="11"/>
      <color rgb="FFFF0000"/>
      <name val="Calibri"/>
      <family val="2"/>
      <scheme val="minor"/>
    </font>
    <font>
      <sz val="11"/>
      <color theme="0"/>
      <name val="Calibri"/>
      <family val="2"/>
      <scheme val="minor"/>
    </font>
    <font>
      <sz val="11"/>
      <name val="Calibri"/>
      <family val="2"/>
      <scheme val="minor"/>
    </font>
    <font>
      <b/>
      <sz val="11"/>
      <name val="Calibri"/>
      <family val="2"/>
      <scheme val="minor"/>
    </font>
    <font>
      <sz val="8"/>
      <color theme="0"/>
      <name val="Calibri"/>
      <family val="2"/>
      <scheme val="minor"/>
    </font>
    <font>
      <sz val="10"/>
      <name val="Arial"/>
      <family val="2"/>
    </font>
    <font>
      <sz val="12"/>
      <name val="Helv"/>
    </font>
    <font>
      <b/>
      <sz val="11"/>
      <color theme="1"/>
      <name val="Calibri"/>
      <family val="2"/>
    </font>
    <font>
      <sz val="11"/>
      <color theme="1"/>
      <name val="Calibri"/>
      <family val="2"/>
    </font>
    <font>
      <b/>
      <i/>
      <sz val="11"/>
      <name val="Calibri"/>
      <family val="2"/>
      <scheme val="minor"/>
    </font>
    <font>
      <sz val="36"/>
      <color theme="1"/>
      <name val="Calibri"/>
      <family val="2"/>
      <scheme val="minor"/>
    </font>
    <font>
      <sz val="18"/>
      <color rgb="FF000000"/>
      <name val="Calibri"/>
      <family val="2"/>
      <scheme val="minor"/>
    </font>
  </fonts>
  <fills count="3">
    <fill>
      <patternFill patternType="none"/>
    </fill>
    <fill>
      <patternFill patternType="gray125"/>
    </fill>
    <fill>
      <patternFill patternType="solid">
        <fgColor theme="2" tint="-9.9978637043366805E-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4">
    <xf numFmtId="0" fontId="0" fillId="0" borderId="0"/>
    <xf numFmtId="9" fontId="3" fillId="0" borderId="0" applyFont="0" applyFill="0" applyBorder="0" applyAlignment="0" applyProtection="0"/>
    <xf numFmtId="168" fontId="10" fillId="0" borderId="0"/>
    <xf numFmtId="43" fontId="9" fillId="0" borderId="0" applyFont="0" applyFill="0" applyBorder="0" applyAlignment="0" applyProtection="0"/>
  </cellStyleXfs>
  <cellXfs count="50">
    <xf numFmtId="0" fontId="0" fillId="0" borderId="0" xfId="0"/>
    <xf numFmtId="0" fontId="4" fillId="0" borderId="0" xfId="0" applyFont="1"/>
    <xf numFmtId="16" fontId="6" fillId="0" borderId="0" xfId="0" applyNumberFormat="1" applyFont="1"/>
    <xf numFmtId="0" fontId="5" fillId="0" borderId="0" xfId="0" applyFont="1"/>
    <xf numFmtId="167" fontId="8" fillId="0" borderId="0" xfId="0" applyNumberFormat="1" applyFont="1" applyBorder="1"/>
    <xf numFmtId="0" fontId="2" fillId="0" borderId="0" xfId="0" applyFont="1" applyBorder="1" applyAlignment="1">
      <alignment vertical="center"/>
    </xf>
    <xf numFmtId="166" fontId="2" fillId="0" borderId="0" xfId="0" quotePrefix="1" applyNumberFormat="1" applyFont="1" applyBorder="1" applyAlignment="1"/>
    <xf numFmtId="0" fontId="0" fillId="0" borderId="1" xfId="0" applyBorder="1"/>
    <xf numFmtId="0" fontId="0" fillId="0" borderId="1" xfId="0" applyBorder="1" applyAlignment="1">
      <alignment horizontal="center"/>
    </xf>
    <xf numFmtId="164" fontId="0" fillId="0" borderId="1" xfId="1" applyNumberFormat="1" applyFont="1" applyBorder="1" applyAlignment="1">
      <alignment horizontal="center"/>
    </xf>
    <xf numFmtId="165" fontId="0" fillId="0" borderId="0" xfId="0" applyNumberFormat="1"/>
    <xf numFmtId="7" fontId="0" fillId="0" borderId="0" xfId="0" applyNumberFormat="1"/>
    <xf numFmtId="7" fontId="0" fillId="0" borderId="1" xfId="0" applyNumberFormat="1" applyBorder="1" applyAlignment="1">
      <alignment horizontal="center"/>
    </xf>
    <xf numFmtId="169" fontId="0" fillId="0" borderId="1" xfId="0" applyNumberFormat="1" applyBorder="1" applyAlignment="1">
      <alignment horizontal="center"/>
    </xf>
    <xf numFmtId="169" fontId="1" fillId="0" borderId="1" xfId="0" applyNumberFormat="1" applyFont="1" applyBorder="1" applyAlignment="1">
      <alignment horizontal="center"/>
    </xf>
    <xf numFmtId="0" fontId="1" fillId="0" borderId="1" xfId="0" applyFont="1" applyBorder="1" applyAlignment="1">
      <alignment horizontal="center"/>
    </xf>
    <xf numFmtId="0" fontId="1" fillId="0" borderId="3" xfId="0" applyFont="1" applyBorder="1" applyAlignment="1">
      <alignment horizontal="center"/>
    </xf>
    <xf numFmtId="7" fontId="1" fillId="0" borderId="1" xfId="0" applyNumberFormat="1" applyFont="1" applyBorder="1" applyAlignment="1">
      <alignment horizontal="center"/>
    </xf>
    <xf numFmtId="0" fontId="6" fillId="0" borderId="0" xfId="0" quotePrefix="1" applyFont="1" applyAlignment="1"/>
    <xf numFmtId="169" fontId="0" fillId="2" borderId="1" xfId="0" applyNumberFormat="1" applyFill="1" applyBorder="1" applyAlignment="1">
      <alignment horizontal="center"/>
    </xf>
    <xf numFmtId="7" fontId="0" fillId="2" borderId="1" xfId="0" applyNumberFormat="1" applyFill="1" applyBorder="1" applyAlignment="1">
      <alignment horizontal="center"/>
    </xf>
    <xf numFmtId="164" fontId="0" fillId="2" borderId="1" xfId="1" applyNumberFormat="1" applyFont="1" applyFill="1" applyBorder="1" applyAlignment="1">
      <alignment horizontal="center"/>
    </xf>
    <xf numFmtId="0" fontId="0" fillId="2" borderId="1" xfId="0" applyFill="1" applyBorder="1" applyAlignment="1">
      <alignment horizontal="center"/>
    </xf>
    <xf numFmtId="169" fontId="0" fillId="0" borderId="1" xfId="0" applyNumberFormat="1" applyFill="1" applyBorder="1" applyAlignment="1">
      <alignment horizontal="center"/>
    </xf>
    <xf numFmtId="7" fontId="0" fillId="0" borderId="1" xfId="0" applyNumberFormat="1" applyFill="1" applyBorder="1" applyAlignment="1">
      <alignment horizontal="center"/>
    </xf>
    <xf numFmtId="164" fontId="0" fillId="0" borderId="1" xfId="1" applyNumberFormat="1" applyFont="1" applyFill="1" applyBorder="1" applyAlignment="1">
      <alignment horizontal="center"/>
    </xf>
    <xf numFmtId="0" fontId="0" fillId="0" borderId="1" xfId="0" applyFill="1" applyBorder="1" applyAlignment="1">
      <alignment horizontal="center"/>
    </xf>
    <xf numFmtId="166" fontId="2" fillId="0" borderId="0" xfId="0" quotePrefix="1" applyNumberFormat="1" applyFont="1" applyBorder="1" applyAlignment="1">
      <alignment horizontal="center"/>
    </xf>
    <xf numFmtId="0" fontId="2" fillId="0" borderId="0" xfId="0" applyFont="1" applyBorder="1" applyAlignment="1">
      <alignment horizontal="center" vertical="center"/>
    </xf>
    <xf numFmtId="0" fontId="1" fillId="0" borderId="2" xfId="0" applyFont="1" applyBorder="1" applyAlignment="1">
      <alignment horizontal="center" wrapText="1"/>
    </xf>
    <xf numFmtId="0" fontId="0" fillId="0" borderId="0" xfId="0" quotePrefix="1" applyAlignment="1">
      <alignment wrapText="1"/>
    </xf>
    <xf numFmtId="0" fontId="1" fillId="0" borderId="2" xfId="0" applyFont="1" applyBorder="1" applyAlignment="1">
      <alignment horizontal="center" wrapText="1"/>
    </xf>
    <xf numFmtId="0" fontId="15" fillId="0" borderId="0" xfId="0" applyFont="1"/>
    <xf numFmtId="0" fontId="0" fillId="2" borderId="1" xfId="0" applyFill="1" applyBorder="1" applyAlignment="1">
      <alignment horizontal="center" vertical="center" wrapText="1"/>
    </xf>
    <xf numFmtId="0" fontId="0" fillId="0" borderId="1" xfId="0" applyBorder="1" applyAlignment="1">
      <alignment horizontal="center" vertical="center" wrapText="1"/>
    </xf>
    <xf numFmtId="0" fontId="2" fillId="0" borderId="0" xfId="0" applyFont="1" applyBorder="1" applyAlignment="1">
      <alignment horizontal="center" vertical="center"/>
    </xf>
    <xf numFmtId="166" fontId="2" fillId="0" borderId="0" xfId="0" quotePrefix="1" applyNumberFormat="1" applyFont="1" applyBorder="1" applyAlignment="1">
      <alignment horizontal="center"/>
    </xf>
    <xf numFmtId="0" fontId="1" fillId="0" borderId="3" xfId="0" applyFont="1" applyBorder="1" applyAlignment="1">
      <alignment horizontal="center" wrapText="1"/>
    </xf>
    <xf numFmtId="0" fontId="1" fillId="0" borderId="2" xfId="0" applyFont="1" applyBorder="1" applyAlignment="1">
      <alignment horizontal="center" wrapText="1"/>
    </xf>
    <xf numFmtId="16" fontId="1" fillId="0" borderId="1" xfId="0" applyNumberFormat="1" applyFont="1" applyBorder="1" applyAlignment="1">
      <alignment horizontal="center" vertical="center"/>
    </xf>
    <xf numFmtId="0" fontId="6" fillId="0" borderId="0" xfId="0" quotePrefix="1" applyFont="1" applyAlignment="1">
      <alignment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6" fillId="0" borderId="0" xfId="0" quotePrefix="1" applyFont="1" applyAlignment="1">
      <alignment horizontal="left" wrapText="1"/>
    </xf>
    <xf numFmtId="0" fontId="11" fillId="0" borderId="0" xfId="0" quotePrefix="1" applyFont="1" applyAlignment="1">
      <alignment horizontal="left" vertical="center" wrapText="1"/>
    </xf>
    <xf numFmtId="0" fontId="11" fillId="0" borderId="0" xfId="0" applyFont="1" applyAlignment="1">
      <alignment horizontal="left" vertical="center" wrapText="1"/>
    </xf>
    <xf numFmtId="0" fontId="0" fillId="2" borderId="3" xfId="0" applyFill="1" applyBorder="1" applyAlignment="1">
      <alignment horizontal="center" vertical="center" wrapText="1"/>
    </xf>
    <xf numFmtId="0" fontId="0" fillId="2" borderId="2" xfId="0" applyFill="1" applyBorder="1" applyAlignment="1">
      <alignment horizontal="center" vertical="center" wrapText="1"/>
    </xf>
    <xf numFmtId="0" fontId="1" fillId="0" borderId="0" xfId="0" quotePrefix="1" applyFont="1" applyAlignment="1">
      <alignment horizontal="left" vertical="center"/>
    </xf>
    <xf numFmtId="0" fontId="14" fillId="0" borderId="0" xfId="0" applyFont="1" applyAlignment="1">
      <alignment horizontal="center" wrapText="1"/>
    </xf>
  </cellXfs>
  <cellStyles count="4">
    <cellStyle name="Comma 2" xfId="3" xr:uid="{00000000-0005-0000-0000-000001000000}"/>
    <cellStyle name="Normal" xfId="0" builtinId="0"/>
    <cellStyle name="Normal 2" xfId="2" xr:uid="{00000000-0005-0000-0000-000003000000}"/>
    <cellStyle name="Percent" xfId="1" builtinId="5"/>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R98"/>
  <sheetViews>
    <sheetView tabSelected="1" zoomScaleNormal="100" workbookViewId="0">
      <pane ySplit="2" topLeftCell="A78" activePane="bottomLeft" state="frozen"/>
      <selection pane="bottomLeft" activeCell="N80" sqref="N80"/>
    </sheetView>
  </sheetViews>
  <sheetFormatPr defaultRowHeight="15" x14ac:dyDescent="0.25"/>
  <cols>
    <col min="1" max="1" width="26.140625" customWidth="1"/>
    <col min="2" max="2" width="11" customWidth="1"/>
    <col min="3" max="4" width="17.28515625" bestFit="1" customWidth="1"/>
    <col min="5" max="5" width="8.85546875" customWidth="1"/>
    <col min="6" max="6" width="15.5703125" bestFit="1" customWidth="1"/>
    <col min="7" max="7" width="15.28515625" customWidth="1"/>
    <col min="8" max="8" width="15.5703125" bestFit="1" customWidth="1"/>
    <col min="9" max="9" width="14.5703125" bestFit="1" customWidth="1"/>
    <col min="10" max="10" width="13.5703125" bestFit="1" customWidth="1"/>
    <col min="11" max="11" width="12.7109375" customWidth="1"/>
    <col min="12" max="12" width="8.85546875" customWidth="1"/>
    <col min="13" max="13" width="14.28515625" bestFit="1" customWidth="1"/>
    <col min="14" max="14" width="12.140625" customWidth="1"/>
    <col min="15" max="15" width="12.5703125" bestFit="1" customWidth="1"/>
    <col min="16" max="16" width="13.42578125" customWidth="1"/>
    <col min="17" max="17" width="10.28515625" customWidth="1"/>
    <col min="18" max="18" width="14.28515625" bestFit="1" customWidth="1"/>
    <col min="19" max="19" width="13.5703125" bestFit="1" customWidth="1"/>
    <col min="20" max="20" width="15.28515625" bestFit="1" customWidth="1"/>
    <col min="21" max="21" width="14.28515625" bestFit="1" customWidth="1"/>
    <col min="22" max="24" width="9.140625" style="1"/>
    <col min="25" max="26" width="12.85546875" style="1" bestFit="1" customWidth="1"/>
    <col min="27" max="27" width="10.42578125" style="1" customWidth="1"/>
    <col min="28" max="31" width="13.140625" style="1" customWidth="1"/>
    <col min="32" max="32" width="3.5703125" style="1" customWidth="1"/>
    <col min="33" max="34" width="11.7109375" style="1" bestFit="1" customWidth="1"/>
    <col min="35" max="36" width="9.42578125" style="1" bestFit="1" customWidth="1"/>
    <col min="37" max="37" width="10.85546875" style="1" bestFit="1" customWidth="1"/>
    <col min="38" max="38" width="9.5703125" style="1" bestFit="1" customWidth="1"/>
    <col min="39" max="39" width="9.28515625" style="1" bestFit="1" customWidth="1"/>
    <col min="40" max="44" width="9.140625" style="1"/>
  </cols>
  <sheetData>
    <row r="1" spans="1:39" ht="23.25" x14ac:dyDescent="0.25">
      <c r="A1" s="35" t="s">
        <v>4</v>
      </c>
      <c r="B1" s="35"/>
      <c r="C1" s="35"/>
      <c r="D1" s="35"/>
      <c r="E1" s="35"/>
      <c r="F1" s="35"/>
      <c r="G1" s="35"/>
      <c r="H1" s="35"/>
      <c r="I1" s="35"/>
      <c r="J1" s="35"/>
      <c r="L1" s="5"/>
      <c r="M1" s="5"/>
      <c r="N1" s="5"/>
      <c r="O1" s="5"/>
      <c r="P1" s="5"/>
      <c r="Q1" s="28"/>
    </row>
    <row r="2" spans="1:39" ht="23.25" x14ac:dyDescent="0.35">
      <c r="A2" s="36">
        <v>45626</v>
      </c>
      <c r="B2" s="36"/>
      <c r="C2" s="36"/>
      <c r="D2" s="36"/>
      <c r="E2" s="36"/>
      <c r="F2" s="36"/>
      <c r="G2" s="36"/>
      <c r="H2" s="36"/>
      <c r="I2" s="36"/>
      <c r="J2" s="36"/>
      <c r="L2" s="6"/>
      <c r="M2" s="6"/>
      <c r="N2" s="6"/>
      <c r="O2" s="6"/>
      <c r="P2" s="6"/>
      <c r="Q2" s="27"/>
    </row>
    <row r="3" spans="1:39" ht="23.25" x14ac:dyDescent="0.35">
      <c r="A3" s="36" t="s">
        <v>15</v>
      </c>
      <c r="B3" s="36"/>
      <c r="C3" s="36"/>
      <c r="D3" s="36"/>
      <c r="E3" s="36"/>
      <c r="F3" s="36"/>
      <c r="G3" s="36"/>
      <c r="H3" s="36"/>
      <c r="I3" s="36"/>
      <c r="J3" s="36"/>
    </row>
    <row r="4" spans="1:39" x14ac:dyDescent="0.25">
      <c r="A4" s="37" t="s">
        <v>2</v>
      </c>
      <c r="B4" s="15" t="s">
        <v>3</v>
      </c>
      <c r="C4" s="16"/>
      <c r="D4" s="16"/>
      <c r="E4" s="16"/>
      <c r="F4" s="16" t="s">
        <v>19</v>
      </c>
      <c r="G4" s="16" t="s">
        <v>18</v>
      </c>
      <c r="H4" s="16"/>
      <c r="I4" s="16" t="s">
        <v>17</v>
      </c>
      <c r="J4" s="16" t="s">
        <v>10</v>
      </c>
    </row>
    <row r="5" spans="1:39" ht="15" customHeight="1" x14ac:dyDescent="0.25">
      <c r="A5" s="38"/>
      <c r="B5" s="15" t="s">
        <v>16</v>
      </c>
      <c r="C5" s="29" t="s">
        <v>6</v>
      </c>
      <c r="D5" s="29" t="s">
        <v>0</v>
      </c>
      <c r="E5" s="29" t="s">
        <v>7</v>
      </c>
      <c r="F5" s="29" t="s">
        <v>22</v>
      </c>
      <c r="G5" s="29" t="s">
        <v>31</v>
      </c>
      <c r="H5" s="29" t="s">
        <v>1</v>
      </c>
      <c r="I5" s="29" t="s">
        <v>20</v>
      </c>
      <c r="J5" s="29" t="s">
        <v>21</v>
      </c>
    </row>
    <row r="6" spans="1:39" x14ac:dyDescent="0.25">
      <c r="A6" s="33" t="s">
        <v>12</v>
      </c>
      <c r="B6" s="19">
        <v>45626</v>
      </c>
      <c r="C6" s="20">
        <v>1006577.27</v>
      </c>
      <c r="D6" s="20">
        <v>885760.02</v>
      </c>
      <c r="E6" s="21">
        <f t="shared" ref="E6:E29" si="0">IF(C6=0,"N/A",+(C6-D6)/C6)</f>
        <v>0.12002779478618665</v>
      </c>
      <c r="F6" s="20">
        <v>0</v>
      </c>
      <c r="G6" s="20">
        <v>2505.9431749999999</v>
      </c>
      <c r="H6" s="20">
        <v>118311.30682500001</v>
      </c>
      <c r="I6" s="20">
        <v>17746.696023749999</v>
      </c>
      <c r="J6" s="20">
        <v>3481.8599999999997</v>
      </c>
    </row>
    <row r="7" spans="1:39" x14ac:dyDescent="0.25">
      <c r="A7" s="33"/>
      <c r="B7" s="22" t="s">
        <v>16</v>
      </c>
      <c r="C7" s="20">
        <v>4113535.61</v>
      </c>
      <c r="D7" s="20">
        <v>3802829.11</v>
      </c>
      <c r="E7" s="21">
        <f t="shared" si="0"/>
        <v>7.5532711870701416E-2</v>
      </c>
      <c r="F7" s="20">
        <v>0</v>
      </c>
      <c r="G7" s="20">
        <v>10269.899024999999</v>
      </c>
      <c r="H7" s="20">
        <v>286777.900975</v>
      </c>
      <c r="I7" s="20">
        <v>43016.685146249998</v>
      </c>
      <c r="J7" s="20">
        <v>6772.83</v>
      </c>
      <c r="Y7" s="3"/>
      <c r="Z7" s="3"/>
      <c r="AA7" s="3"/>
      <c r="AB7" s="3"/>
      <c r="AC7" s="3"/>
      <c r="AD7" s="3"/>
      <c r="AE7" s="3"/>
      <c r="AF7" s="3"/>
      <c r="AG7" s="3"/>
      <c r="AH7" s="3"/>
      <c r="AI7" s="3"/>
      <c r="AJ7" s="3"/>
      <c r="AK7" s="3"/>
      <c r="AL7" s="3"/>
      <c r="AM7" s="3"/>
    </row>
    <row r="8" spans="1:39" x14ac:dyDescent="0.25">
      <c r="A8" s="34" t="s">
        <v>48</v>
      </c>
      <c r="B8" s="23">
        <v>45626</v>
      </c>
      <c r="C8" s="24">
        <v>434131.25</v>
      </c>
      <c r="D8" s="24">
        <v>385557.92</v>
      </c>
      <c r="E8" s="25">
        <f t="shared" ref="E8:E9" si="1">IF(C8=0,"N/A",+(C8-D8)/C8)</f>
        <v>0.11188627863117437</v>
      </c>
      <c r="F8" s="24">
        <v>0</v>
      </c>
      <c r="G8" s="24">
        <v>1085.328125</v>
      </c>
      <c r="H8" s="24">
        <v>31725.061875000014</v>
      </c>
      <c r="I8" s="24">
        <v>4758.7592812500015</v>
      </c>
      <c r="J8" s="24">
        <v>707.82</v>
      </c>
      <c r="Y8" s="3"/>
      <c r="Z8" s="3"/>
      <c r="AA8" s="3"/>
      <c r="AB8" s="3"/>
      <c r="AC8" s="3"/>
      <c r="AD8" s="3"/>
      <c r="AE8" s="3"/>
      <c r="AF8" s="3"/>
      <c r="AG8" s="3"/>
      <c r="AH8" s="3"/>
      <c r="AI8" s="3"/>
      <c r="AJ8" s="3"/>
      <c r="AK8" s="3"/>
      <c r="AL8" s="3"/>
      <c r="AM8" s="3"/>
    </row>
    <row r="9" spans="1:39" x14ac:dyDescent="0.25">
      <c r="A9" s="34"/>
      <c r="B9" s="26" t="s">
        <v>16</v>
      </c>
      <c r="C9" s="24">
        <v>1290215.1200000001</v>
      </c>
      <c r="D9" s="24">
        <v>1137331.49</v>
      </c>
      <c r="E9" s="25">
        <f t="shared" si="1"/>
        <v>0.11849468172408342</v>
      </c>
      <c r="F9" s="24">
        <v>0</v>
      </c>
      <c r="G9" s="24">
        <v>3225.5378000000001</v>
      </c>
      <c r="H9" s="24">
        <v>149658.09220000013</v>
      </c>
      <c r="I9" s="24">
        <v>22448.714317499995</v>
      </c>
      <c r="J9" s="24">
        <v>11293.06</v>
      </c>
      <c r="Y9" s="3"/>
      <c r="Z9" s="3"/>
      <c r="AA9" s="3"/>
      <c r="AB9" s="3"/>
      <c r="AC9" s="3"/>
      <c r="AD9" s="3"/>
      <c r="AE9" s="3"/>
      <c r="AF9" s="3"/>
      <c r="AG9" s="3"/>
      <c r="AH9" s="3"/>
      <c r="AI9" s="3"/>
      <c r="AJ9" s="3"/>
      <c r="AK9" s="3"/>
      <c r="AL9" s="3"/>
      <c r="AM9" s="3"/>
    </row>
    <row r="10" spans="1:39" x14ac:dyDescent="0.25">
      <c r="A10" s="33" t="s">
        <v>50</v>
      </c>
      <c r="B10" s="19">
        <v>45626</v>
      </c>
      <c r="C10" s="20">
        <v>270700.61</v>
      </c>
      <c r="D10" s="20">
        <v>254651.81</v>
      </c>
      <c r="E10" s="21">
        <f t="shared" ref="E10:E11" si="2">IF(C10=0,"N/A",+(C10-D10)/C10)</f>
        <v>5.9286161194834354E-2</v>
      </c>
      <c r="F10" s="20">
        <v>0</v>
      </c>
      <c r="G10" s="20">
        <v>676.75152500000002</v>
      </c>
      <c r="H10" s="20">
        <v>15372.048474999989</v>
      </c>
      <c r="I10" s="20">
        <v>2305.8072712499984</v>
      </c>
      <c r="J10" s="20">
        <v>2180.73</v>
      </c>
      <c r="Y10" s="3"/>
      <c r="Z10" s="3"/>
      <c r="AA10" s="3"/>
      <c r="AB10" s="3"/>
      <c r="AC10" s="3"/>
      <c r="AD10" s="3"/>
      <c r="AE10" s="3"/>
      <c r="AF10" s="3"/>
      <c r="AG10" s="3"/>
      <c r="AH10" s="3"/>
      <c r="AI10" s="3"/>
      <c r="AJ10" s="3"/>
      <c r="AK10" s="3"/>
      <c r="AL10" s="3"/>
      <c r="AM10" s="3"/>
    </row>
    <row r="11" spans="1:39" x14ac:dyDescent="0.25">
      <c r="A11" s="33"/>
      <c r="B11" s="22" t="s">
        <v>16</v>
      </c>
      <c r="C11" s="20">
        <v>1230759.9900000002</v>
      </c>
      <c r="D11" s="20">
        <v>1049243.1400000001</v>
      </c>
      <c r="E11" s="21">
        <f t="shared" si="2"/>
        <v>0.1474835479499135</v>
      </c>
      <c r="F11" s="20">
        <v>0</v>
      </c>
      <c r="G11" s="20">
        <v>3076.8999750000003</v>
      </c>
      <c r="H11" s="20">
        <v>178439.95002500009</v>
      </c>
      <c r="I11" s="20">
        <v>26765.99250375</v>
      </c>
      <c r="J11" s="20">
        <v>9365.98</v>
      </c>
      <c r="Y11" s="3"/>
      <c r="Z11" s="3"/>
      <c r="AA11" s="3"/>
      <c r="AB11" s="3"/>
      <c r="AC11" s="3"/>
      <c r="AD11" s="3"/>
      <c r="AE11" s="3"/>
      <c r="AF11" s="3"/>
      <c r="AG11" s="3"/>
      <c r="AH11" s="3"/>
      <c r="AI11" s="3"/>
      <c r="AJ11" s="3"/>
      <c r="AK11" s="3"/>
      <c r="AL11" s="3"/>
      <c r="AM11" s="3"/>
    </row>
    <row r="12" spans="1:39" x14ac:dyDescent="0.25">
      <c r="A12" s="34" t="s">
        <v>23</v>
      </c>
      <c r="B12" s="23">
        <v>45626</v>
      </c>
      <c r="C12" s="24">
        <v>193101.3</v>
      </c>
      <c r="D12" s="24">
        <v>164859.26</v>
      </c>
      <c r="E12" s="25">
        <f t="shared" si="0"/>
        <v>0.14625504851598606</v>
      </c>
      <c r="F12" s="24">
        <v>0</v>
      </c>
      <c r="G12" s="24">
        <v>482.75324999999998</v>
      </c>
      <c r="H12" s="24">
        <v>27759.286749999977</v>
      </c>
      <c r="I12" s="24">
        <v>4163.8930124999961</v>
      </c>
      <c r="J12" s="24">
        <v>270.04000000000002</v>
      </c>
      <c r="Y12" s="3"/>
      <c r="Z12" s="3"/>
      <c r="AA12" s="3"/>
      <c r="AB12" s="3"/>
      <c r="AC12" s="3"/>
      <c r="AD12" s="3"/>
      <c r="AE12" s="3"/>
      <c r="AF12" s="3"/>
      <c r="AG12" s="3"/>
      <c r="AH12" s="3"/>
      <c r="AI12" s="3"/>
      <c r="AJ12" s="3"/>
      <c r="AK12" s="3"/>
      <c r="AL12" s="3"/>
      <c r="AM12" s="3"/>
    </row>
    <row r="13" spans="1:39" x14ac:dyDescent="0.25">
      <c r="A13" s="34"/>
      <c r="B13" s="26" t="s">
        <v>16</v>
      </c>
      <c r="C13" s="24">
        <v>673779.54</v>
      </c>
      <c r="D13" s="24">
        <v>588265.97</v>
      </c>
      <c r="E13" s="25">
        <f t="shared" si="0"/>
        <v>0.12691624622498934</v>
      </c>
      <c r="F13" s="24">
        <v>0</v>
      </c>
      <c r="G13" s="24">
        <v>1684.44885</v>
      </c>
      <c r="H13" s="24">
        <v>65656.271150000073</v>
      </c>
      <c r="I13" s="24">
        <v>9848.4406724999972</v>
      </c>
      <c r="J13" s="24">
        <v>2695.98</v>
      </c>
      <c r="Y13" s="3"/>
      <c r="Z13" s="3"/>
      <c r="AA13" s="3"/>
      <c r="AB13" s="3"/>
      <c r="AC13" s="3"/>
      <c r="AD13" s="3"/>
      <c r="AE13" s="3"/>
      <c r="AF13" s="3"/>
      <c r="AG13" s="3"/>
      <c r="AH13" s="3"/>
      <c r="AI13" s="3"/>
      <c r="AJ13" s="3"/>
      <c r="AK13" s="3"/>
      <c r="AL13" s="3"/>
      <c r="AM13" s="3"/>
    </row>
    <row r="14" spans="1:39" x14ac:dyDescent="0.25">
      <c r="A14" s="33" t="s">
        <v>35</v>
      </c>
      <c r="B14" s="19">
        <v>45626</v>
      </c>
      <c r="C14" s="20">
        <v>1503231.99</v>
      </c>
      <c r="D14" s="20">
        <v>1319381.42</v>
      </c>
      <c r="E14" s="21">
        <f t="shared" si="0"/>
        <v>0.12230352415531023</v>
      </c>
      <c r="F14" s="20">
        <v>0</v>
      </c>
      <c r="G14" s="20">
        <v>3758.0799750000001</v>
      </c>
      <c r="H14" s="20">
        <v>180092.49002500006</v>
      </c>
      <c r="I14" s="20">
        <v>27013.873503750008</v>
      </c>
      <c r="J14" s="20">
        <v>304.47000000000003</v>
      </c>
    </row>
    <row r="15" spans="1:39" x14ac:dyDescent="0.25">
      <c r="A15" s="33"/>
      <c r="B15" s="22" t="s">
        <v>16</v>
      </c>
      <c r="C15" s="20">
        <v>4782630.37</v>
      </c>
      <c r="D15" s="20">
        <v>4205862.58</v>
      </c>
      <c r="E15" s="21">
        <f t="shared" si="0"/>
        <v>0.12059635501373693</v>
      </c>
      <c r="F15" s="20">
        <v>0</v>
      </c>
      <c r="G15" s="20">
        <v>11956.575925000001</v>
      </c>
      <c r="H15" s="20">
        <v>564811.21407500003</v>
      </c>
      <c r="I15" s="20">
        <v>84721.682111249975</v>
      </c>
      <c r="J15" s="20">
        <v>12758.599999999999</v>
      </c>
      <c r="Y15" s="3"/>
      <c r="Z15" s="3"/>
      <c r="AA15" s="3"/>
      <c r="AB15" s="3"/>
      <c r="AC15" s="3"/>
      <c r="AD15" s="3"/>
      <c r="AE15" s="3"/>
      <c r="AF15" s="3"/>
      <c r="AG15" s="3"/>
      <c r="AH15" s="3"/>
      <c r="AI15" s="3"/>
      <c r="AJ15" s="3"/>
      <c r="AK15" s="3"/>
      <c r="AL15" s="3"/>
      <c r="AM15" s="3"/>
    </row>
    <row r="16" spans="1:39" x14ac:dyDescent="0.25">
      <c r="A16" s="34" t="s">
        <v>36</v>
      </c>
      <c r="B16" s="23">
        <v>45626</v>
      </c>
      <c r="C16" s="24">
        <v>1196519.96</v>
      </c>
      <c r="D16" s="24">
        <v>964435.5</v>
      </c>
      <c r="E16" s="25">
        <f t="shared" si="0"/>
        <v>0.1939662251852447</v>
      </c>
      <c r="F16" s="24">
        <v>0</v>
      </c>
      <c r="G16" s="24">
        <v>2974.5099</v>
      </c>
      <c r="H16" s="24">
        <v>195216.04009999995</v>
      </c>
      <c r="I16" s="24">
        <v>29282.406014999993</v>
      </c>
      <c r="J16" s="24">
        <v>2379.44</v>
      </c>
    </row>
    <row r="17" spans="1:39" x14ac:dyDescent="0.25">
      <c r="A17" s="34"/>
      <c r="B17" s="26" t="s">
        <v>16</v>
      </c>
      <c r="C17" s="24">
        <v>5162065.6399999997</v>
      </c>
      <c r="D17" s="24">
        <v>4506546.0999999996</v>
      </c>
      <c r="E17" s="25">
        <f t="shared" si="0"/>
        <v>0.12698783504814171</v>
      </c>
      <c r="F17" s="24">
        <v>0</v>
      </c>
      <c r="G17" s="24">
        <v>13058.9341</v>
      </c>
      <c r="H17" s="24">
        <v>642460.60589999997</v>
      </c>
      <c r="I17" s="24">
        <v>96369.091589999967</v>
      </c>
      <c r="J17" s="24">
        <v>37545.94</v>
      </c>
      <c r="Y17" s="3"/>
      <c r="Z17" s="3"/>
      <c r="AA17" s="3"/>
      <c r="AB17" s="3"/>
      <c r="AC17" s="3"/>
      <c r="AD17" s="3"/>
      <c r="AE17" s="3"/>
      <c r="AF17" s="3"/>
      <c r="AG17" s="3"/>
      <c r="AH17" s="3"/>
      <c r="AI17" s="3"/>
      <c r="AJ17" s="3"/>
      <c r="AK17" s="3"/>
      <c r="AL17" s="3"/>
      <c r="AM17" s="3"/>
    </row>
    <row r="18" spans="1:39" x14ac:dyDescent="0.25">
      <c r="A18" s="33" t="s">
        <v>37</v>
      </c>
      <c r="B18" s="19">
        <v>45626</v>
      </c>
      <c r="C18" s="20">
        <v>4540177.25</v>
      </c>
      <c r="D18" s="20">
        <v>3922326</v>
      </c>
      <c r="E18" s="21">
        <f t="shared" si="0"/>
        <v>0.13608527067968545</v>
      </c>
      <c r="F18" s="20">
        <v>2650</v>
      </c>
      <c r="G18" s="20">
        <v>11106.318125</v>
      </c>
      <c r="H18" s="20">
        <v>324125.56187500001</v>
      </c>
      <c r="I18" s="20">
        <v>48618.834281249998</v>
      </c>
      <c r="J18" s="20">
        <v>16429.75</v>
      </c>
    </row>
    <row r="19" spans="1:39" x14ac:dyDescent="0.25">
      <c r="A19" s="33"/>
      <c r="B19" s="22" t="s">
        <v>16</v>
      </c>
      <c r="C19" s="20">
        <v>16897076.25</v>
      </c>
      <c r="D19" s="20">
        <v>15775039.470000001</v>
      </c>
      <c r="E19" s="21">
        <f t="shared" si="0"/>
        <v>6.6404196998282428E-2</v>
      </c>
      <c r="F19" s="20">
        <v>18130</v>
      </c>
      <c r="G19" s="20">
        <v>41535.015625</v>
      </c>
      <c r="H19" s="20">
        <v>1062371.7643749993</v>
      </c>
      <c r="I19" s="20">
        <v>159355.76484374996</v>
      </c>
      <c r="J19" s="20">
        <v>84683</v>
      </c>
      <c r="Y19" s="3"/>
      <c r="Z19" s="3"/>
      <c r="AA19" s="3"/>
      <c r="AB19" s="3"/>
      <c r="AC19" s="3"/>
      <c r="AD19" s="3"/>
      <c r="AE19" s="3"/>
      <c r="AF19" s="3"/>
      <c r="AG19" s="3"/>
      <c r="AH19" s="3"/>
      <c r="AI19" s="3"/>
      <c r="AJ19" s="3"/>
      <c r="AK19" s="3"/>
      <c r="AL19" s="3"/>
      <c r="AM19" s="3"/>
    </row>
    <row r="20" spans="1:39" x14ac:dyDescent="0.25">
      <c r="A20" s="34" t="s">
        <v>24</v>
      </c>
      <c r="B20" s="23">
        <v>45626</v>
      </c>
      <c r="C20" s="24">
        <v>0</v>
      </c>
      <c r="D20" s="24">
        <v>1270.53</v>
      </c>
      <c r="E20" s="25" t="str">
        <f t="shared" si="0"/>
        <v>N/A</v>
      </c>
      <c r="F20" s="24">
        <v>0</v>
      </c>
      <c r="G20" s="24">
        <v>0</v>
      </c>
      <c r="H20" s="24">
        <v>0</v>
      </c>
      <c r="I20" s="24">
        <v>0</v>
      </c>
      <c r="J20" s="24">
        <v>1291.3599999999999</v>
      </c>
      <c r="AF20" s="3"/>
      <c r="AG20" s="3"/>
      <c r="AH20" s="3"/>
      <c r="AI20" s="3"/>
      <c r="AJ20" s="3"/>
      <c r="AK20" s="3"/>
      <c r="AL20" s="3"/>
      <c r="AM20" s="3"/>
    </row>
    <row r="21" spans="1:39" x14ac:dyDescent="0.25">
      <c r="A21" s="34"/>
      <c r="B21" s="26" t="s">
        <v>16</v>
      </c>
      <c r="C21" s="24">
        <v>0</v>
      </c>
      <c r="D21" s="24">
        <v>8927.07</v>
      </c>
      <c r="E21" s="25" t="str">
        <f t="shared" si="0"/>
        <v>N/A</v>
      </c>
      <c r="F21" s="24">
        <v>0</v>
      </c>
      <c r="G21" s="24">
        <v>0</v>
      </c>
      <c r="H21" s="24">
        <v>0</v>
      </c>
      <c r="I21" s="24">
        <v>0</v>
      </c>
      <c r="J21" s="24">
        <v>9054.69</v>
      </c>
      <c r="Y21" s="3"/>
      <c r="Z21" s="3"/>
      <c r="AA21" s="3"/>
      <c r="AB21" s="3"/>
      <c r="AC21" s="3"/>
      <c r="AD21" s="3"/>
      <c r="AE21" s="3"/>
      <c r="AF21" s="3"/>
      <c r="AG21" s="3"/>
      <c r="AH21" s="3"/>
      <c r="AI21" s="3"/>
      <c r="AJ21" s="3"/>
      <c r="AK21" s="3"/>
      <c r="AL21" s="3"/>
      <c r="AM21" s="3"/>
    </row>
    <row r="22" spans="1:39" x14ac:dyDescent="0.25">
      <c r="A22" s="33" t="s">
        <v>34</v>
      </c>
      <c r="B22" s="19">
        <v>45626</v>
      </c>
      <c r="C22" s="20">
        <v>375113.84</v>
      </c>
      <c r="D22" s="20">
        <v>347127.09</v>
      </c>
      <c r="E22" s="21">
        <f t="shared" ref="E22:E23" si="3">IF(C22=0,"N/A",+(C22-D22)/C22)</f>
        <v>7.460868412639747E-2</v>
      </c>
      <c r="F22" s="20">
        <v>0</v>
      </c>
      <c r="G22" s="20">
        <v>896.7446000000001</v>
      </c>
      <c r="H22" s="20">
        <v>27090.005400000002</v>
      </c>
      <c r="I22" s="20">
        <v>4063.50081</v>
      </c>
      <c r="J22" s="20">
        <v>114.18</v>
      </c>
      <c r="AF22" s="3"/>
      <c r="AG22" s="3"/>
      <c r="AH22" s="3"/>
      <c r="AI22" s="3"/>
      <c r="AJ22" s="3"/>
      <c r="AK22" s="3"/>
      <c r="AL22" s="3"/>
      <c r="AM22" s="3"/>
    </row>
    <row r="23" spans="1:39" x14ac:dyDescent="0.25">
      <c r="A23" s="33"/>
      <c r="B23" s="22" t="s">
        <v>16</v>
      </c>
      <c r="C23" s="20">
        <v>1524793.72</v>
      </c>
      <c r="D23" s="20">
        <v>1400109.6900000002</v>
      </c>
      <c r="E23" s="21">
        <f t="shared" si="3"/>
        <v>8.1771080484250552E-2</v>
      </c>
      <c r="F23" s="20">
        <v>0</v>
      </c>
      <c r="G23" s="20">
        <v>3718.8742999999999</v>
      </c>
      <c r="H23" s="20">
        <v>141350.81569999977</v>
      </c>
      <c r="I23" s="20">
        <v>21202.622354999996</v>
      </c>
      <c r="J23" s="20">
        <v>7263.8099999999995</v>
      </c>
      <c r="Y23" s="3"/>
      <c r="Z23" s="3"/>
      <c r="AA23" s="3"/>
      <c r="AB23" s="3"/>
      <c r="AC23" s="3"/>
      <c r="AD23" s="3"/>
      <c r="AE23" s="3"/>
      <c r="AF23" s="3"/>
      <c r="AG23" s="3"/>
      <c r="AH23" s="3"/>
      <c r="AI23" s="3"/>
      <c r="AJ23" s="3"/>
      <c r="AK23" s="3"/>
      <c r="AL23" s="3"/>
      <c r="AM23" s="3"/>
    </row>
    <row r="24" spans="1:39" x14ac:dyDescent="0.25">
      <c r="A24" s="34" t="s">
        <v>14</v>
      </c>
      <c r="B24" s="23">
        <v>45626</v>
      </c>
      <c r="C24" s="24">
        <v>7280715.46</v>
      </c>
      <c r="D24" s="24">
        <v>6913277.9500000002</v>
      </c>
      <c r="E24" s="25">
        <f t="shared" si="0"/>
        <v>5.0467225648178231E-2</v>
      </c>
      <c r="F24" s="24">
        <v>0</v>
      </c>
      <c r="G24" s="24">
        <v>18201.788649999999</v>
      </c>
      <c r="H24" s="24">
        <v>176460.59134999977</v>
      </c>
      <c r="I24" s="24">
        <v>26469.088702499965</v>
      </c>
      <c r="J24" s="24">
        <v>19937.2</v>
      </c>
    </row>
    <row r="25" spans="1:39" x14ac:dyDescent="0.25">
      <c r="A25" s="34"/>
      <c r="B25" s="26" t="s">
        <v>16</v>
      </c>
      <c r="C25" s="24">
        <v>22344150.380000003</v>
      </c>
      <c r="D25" s="24">
        <v>20382721.699999999</v>
      </c>
      <c r="E25" s="25">
        <f t="shared" si="0"/>
        <v>8.7782647656885454E-2</v>
      </c>
      <c r="F25" s="24">
        <v>0</v>
      </c>
      <c r="G25" s="24">
        <v>55860.375950000001</v>
      </c>
      <c r="H25" s="24">
        <v>1649619.9940500034</v>
      </c>
      <c r="I25" s="24">
        <v>247442.99910749987</v>
      </c>
      <c r="J25" s="24">
        <v>127144.65</v>
      </c>
      <c r="Y25" s="3"/>
      <c r="Z25" s="3"/>
      <c r="AA25" s="3"/>
      <c r="AB25" s="3"/>
      <c r="AC25" s="3"/>
      <c r="AD25" s="3"/>
      <c r="AE25" s="3"/>
      <c r="AF25" s="4"/>
      <c r="AG25" s="4"/>
      <c r="AH25" s="4"/>
      <c r="AI25" s="4"/>
      <c r="AJ25" s="4"/>
      <c r="AK25" s="4"/>
      <c r="AL25" s="4"/>
      <c r="AM25" s="4"/>
    </row>
    <row r="26" spans="1:39" x14ac:dyDescent="0.25">
      <c r="A26" s="33" t="s">
        <v>5</v>
      </c>
      <c r="B26" s="19">
        <v>45626</v>
      </c>
      <c r="C26" s="20">
        <v>1092342.24</v>
      </c>
      <c r="D26" s="20">
        <v>892831.49</v>
      </c>
      <c r="E26" s="21">
        <f t="shared" si="0"/>
        <v>0.18264490989563856</v>
      </c>
      <c r="F26" s="20">
        <v>0</v>
      </c>
      <c r="G26" s="20">
        <v>2730.8555999999999</v>
      </c>
      <c r="H26" s="20">
        <v>196779.89439999999</v>
      </c>
      <c r="I26" s="20">
        <v>29516.984159999996</v>
      </c>
      <c r="J26" s="20">
        <v>13798.94</v>
      </c>
    </row>
    <row r="27" spans="1:39" x14ac:dyDescent="0.25">
      <c r="A27" s="33"/>
      <c r="B27" s="22" t="s">
        <v>16</v>
      </c>
      <c r="C27" s="20">
        <v>4973889.8</v>
      </c>
      <c r="D27" s="20">
        <v>4280425.8000000007</v>
      </c>
      <c r="E27" s="21">
        <f t="shared" si="0"/>
        <v>0.13942086131461923</v>
      </c>
      <c r="F27" s="20">
        <v>0</v>
      </c>
      <c r="G27" s="20">
        <v>12434.7245</v>
      </c>
      <c r="H27" s="20">
        <v>681029.27549999906</v>
      </c>
      <c r="I27" s="20">
        <v>102154.39174874999</v>
      </c>
      <c r="J27" s="20">
        <v>33712.659999999996</v>
      </c>
      <c r="Y27" s="3"/>
      <c r="Z27" s="3"/>
      <c r="AA27" s="3"/>
      <c r="AB27" s="3"/>
      <c r="AC27" s="3"/>
      <c r="AD27" s="3"/>
      <c r="AE27" s="3"/>
      <c r="AF27" s="3"/>
      <c r="AG27" s="3"/>
      <c r="AH27" s="3"/>
      <c r="AI27" s="3"/>
      <c r="AJ27" s="3"/>
      <c r="AK27" s="3"/>
      <c r="AL27" s="3"/>
      <c r="AM27" s="3"/>
    </row>
    <row r="28" spans="1:39" x14ac:dyDescent="0.25">
      <c r="A28" s="34" t="s">
        <v>13</v>
      </c>
      <c r="B28" s="23">
        <v>45626</v>
      </c>
      <c r="C28" s="24">
        <v>327312.15000000002</v>
      </c>
      <c r="D28" s="24">
        <v>283363.84999999998</v>
      </c>
      <c r="E28" s="25">
        <f t="shared" si="0"/>
        <v>0.13427029824587949</v>
      </c>
      <c r="F28" s="24">
        <v>0</v>
      </c>
      <c r="G28" s="24">
        <v>818.28037500000005</v>
      </c>
      <c r="H28" s="24">
        <v>43130.019625000044</v>
      </c>
      <c r="I28" s="24">
        <v>6469.5029437500061</v>
      </c>
      <c r="J28" s="24">
        <v>275.81</v>
      </c>
    </row>
    <row r="29" spans="1:39" x14ac:dyDescent="0.25">
      <c r="A29" s="34"/>
      <c r="B29" s="26" t="s">
        <v>16</v>
      </c>
      <c r="C29" s="24">
        <v>1681996.48</v>
      </c>
      <c r="D29" s="24">
        <v>1539944.3900000001</v>
      </c>
      <c r="E29" s="25">
        <f t="shared" si="0"/>
        <v>8.4454451414785275E-2</v>
      </c>
      <c r="F29" s="24">
        <v>0</v>
      </c>
      <c r="G29" s="24">
        <v>4204.9911999999995</v>
      </c>
      <c r="H29" s="24">
        <v>137847.09879999986</v>
      </c>
      <c r="I29" s="24">
        <v>20677.064819999989</v>
      </c>
      <c r="J29" s="24">
        <v>7879.95</v>
      </c>
      <c r="Y29" s="3"/>
      <c r="Z29" s="3"/>
      <c r="AA29" s="3"/>
      <c r="AB29" s="3"/>
      <c r="AC29" s="3"/>
      <c r="AD29" s="3"/>
      <c r="AE29" s="3"/>
      <c r="AF29" s="3"/>
      <c r="AG29" s="3"/>
      <c r="AH29" s="3"/>
      <c r="AI29" s="3"/>
      <c r="AJ29" s="3"/>
      <c r="AK29" s="3"/>
      <c r="AL29" s="3"/>
      <c r="AM29" s="3"/>
    </row>
    <row r="30" spans="1:39" x14ac:dyDescent="0.25">
      <c r="A30" s="33" t="s">
        <v>49</v>
      </c>
      <c r="B30" s="19">
        <v>45626</v>
      </c>
      <c r="C30" s="20">
        <v>635365.25</v>
      </c>
      <c r="D30" s="20">
        <v>609951.5</v>
      </c>
      <c r="E30" s="21">
        <f t="shared" ref="E30:E31" si="4">IF(C30=0,"N/A",+(C30-D30)/C30)</f>
        <v>3.999864644785027E-2</v>
      </c>
      <c r="F30" s="20">
        <v>0</v>
      </c>
      <c r="G30" s="20">
        <v>1488.413125</v>
      </c>
      <c r="H30" s="20">
        <v>23925.336875000001</v>
      </c>
      <c r="I30" s="20">
        <v>3588.8005312499999</v>
      </c>
      <c r="J30" s="20">
        <v>737.25</v>
      </c>
      <c r="Y30" s="3"/>
      <c r="Z30" s="3"/>
      <c r="AA30" s="3"/>
      <c r="AB30" s="3"/>
      <c r="AC30" s="3"/>
      <c r="AD30" s="3"/>
      <c r="AE30" s="3"/>
      <c r="AF30" s="3"/>
      <c r="AG30" s="3"/>
      <c r="AH30" s="3"/>
      <c r="AI30" s="3"/>
      <c r="AJ30" s="3"/>
      <c r="AK30" s="3"/>
      <c r="AL30" s="3"/>
      <c r="AM30" s="3"/>
    </row>
    <row r="31" spans="1:39" x14ac:dyDescent="0.25">
      <c r="A31" s="33"/>
      <c r="B31" s="22" t="s">
        <v>16</v>
      </c>
      <c r="C31" s="20">
        <v>2162349</v>
      </c>
      <c r="D31" s="20">
        <v>1938679.75</v>
      </c>
      <c r="E31" s="21">
        <f t="shared" si="4"/>
        <v>0.10343808978106679</v>
      </c>
      <c r="F31" s="20">
        <v>0</v>
      </c>
      <c r="G31" s="20">
        <v>5285.1224999999995</v>
      </c>
      <c r="H31" s="20">
        <v>218384.1275</v>
      </c>
      <c r="I31" s="20">
        <v>32757.619125000001</v>
      </c>
      <c r="J31" s="20">
        <v>11679</v>
      </c>
      <c r="Y31" s="3"/>
      <c r="Z31" s="3"/>
      <c r="AA31" s="3"/>
      <c r="AB31" s="3"/>
      <c r="AC31" s="3"/>
      <c r="AD31" s="3"/>
      <c r="AE31" s="3"/>
      <c r="AF31" s="3"/>
      <c r="AG31" s="3"/>
      <c r="AH31" s="3"/>
      <c r="AI31" s="3"/>
      <c r="AJ31" s="3"/>
      <c r="AK31" s="3"/>
      <c r="AL31" s="3"/>
      <c r="AM31" s="3"/>
    </row>
    <row r="32" spans="1:39" ht="7.5" customHeight="1" x14ac:dyDescent="0.25">
      <c r="A32" s="7"/>
      <c r="B32" s="7"/>
      <c r="C32" s="8"/>
      <c r="D32" s="8"/>
      <c r="E32" s="9"/>
      <c r="F32" s="8"/>
      <c r="G32" s="8"/>
      <c r="H32" s="8"/>
      <c r="I32" s="8"/>
      <c r="J32" s="8"/>
    </row>
    <row r="33" spans="1:39" x14ac:dyDescent="0.25">
      <c r="A33" s="39" t="s">
        <v>51</v>
      </c>
      <c r="B33" s="14">
        <f>+B24</f>
        <v>45626</v>
      </c>
      <c r="C33" s="17">
        <f>+C24+C18+C16+C26+C14+C6+C28+C12+C20+C22+C8+C30+C10</f>
        <v>18855288.57</v>
      </c>
      <c r="D33" s="17">
        <f>+D24+D18+D16+D26+D14+D6+D28+D12+D20+D22+D8+D30+D10</f>
        <v>16944794.339999996</v>
      </c>
      <c r="E33" s="9">
        <f t="shared" ref="E33" si="5">+(C33-D33)/C33</f>
        <v>0.10132405149395197</v>
      </c>
      <c r="F33" s="17">
        <f t="shared" ref="F33:J34" si="6">+F24+F18+F16+F26+F14+F6+F28+F12+F20+F22+F8+F30+F10</f>
        <v>2650</v>
      </c>
      <c r="G33" s="17">
        <f t="shared" si="6"/>
        <v>46725.766425000002</v>
      </c>
      <c r="H33" s="17">
        <f t="shared" si="6"/>
        <v>1359987.6435749996</v>
      </c>
      <c r="I33" s="17">
        <f t="shared" si="6"/>
        <v>203998.14653624996</v>
      </c>
      <c r="J33" s="17">
        <f t="shared" si="6"/>
        <v>61908.850000000006</v>
      </c>
      <c r="Y33" s="3"/>
      <c r="Z33" s="3"/>
      <c r="AA33" s="3"/>
      <c r="AB33" s="3"/>
      <c r="AC33" s="3"/>
      <c r="AD33" s="3"/>
      <c r="AE33" s="3"/>
    </row>
    <row r="34" spans="1:39" x14ac:dyDescent="0.25">
      <c r="A34" s="39"/>
      <c r="B34" s="15" t="str">
        <f>+B29</f>
        <v>FYTD</v>
      </c>
      <c r="C34" s="17">
        <f>+C25+C19+C17+C27+C15+C7+C29+C13+C21+C23+C9+C31+C11</f>
        <v>66837241.899999991</v>
      </c>
      <c r="D34" s="17">
        <f>+D25+D19+D17+D27+D15+D7+D29+D13+D21+D23+D9+D31+D11</f>
        <v>60615926.260000005</v>
      </c>
      <c r="E34" s="9">
        <f t="shared" ref="E34" si="7">+(C34-D34)/C34</f>
        <v>9.3081573433388284E-2</v>
      </c>
      <c r="F34" s="17">
        <f t="shared" si="6"/>
        <v>18130</v>
      </c>
      <c r="G34" s="17">
        <f t="shared" si="6"/>
        <v>166311.39974999995</v>
      </c>
      <c r="H34" s="17">
        <f t="shared" si="6"/>
        <v>5778407.1102500027</v>
      </c>
      <c r="I34" s="17">
        <f t="shared" si="6"/>
        <v>866761.0683412496</v>
      </c>
      <c r="J34" s="17">
        <f t="shared" si="6"/>
        <v>361850.14999999997</v>
      </c>
    </row>
    <row r="35" spans="1:39" x14ac:dyDescent="0.25">
      <c r="A35" s="2" t="s">
        <v>58</v>
      </c>
      <c r="I35" s="10"/>
      <c r="Y35" s="3"/>
      <c r="Z35" s="3"/>
      <c r="AA35" s="3"/>
      <c r="AB35" s="3"/>
      <c r="AC35" s="3"/>
      <c r="AD35" s="3"/>
      <c r="AE35" s="3"/>
      <c r="AF35" s="3"/>
      <c r="AG35" s="3"/>
      <c r="AH35" s="3"/>
      <c r="AI35" s="3"/>
      <c r="AJ35" s="3"/>
      <c r="AK35" s="3"/>
      <c r="AL35" s="3"/>
      <c r="AM35" s="3"/>
    </row>
    <row r="36" spans="1:39" x14ac:dyDescent="0.25">
      <c r="AF36" s="3"/>
      <c r="AG36" s="3"/>
      <c r="AH36" s="3"/>
      <c r="AI36" s="3"/>
      <c r="AJ36" s="3"/>
      <c r="AK36" s="3"/>
      <c r="AL36" s="3"/>
      <c r="AM36" s="3"/>
    </row>
    <row r="37" spans="1:39" ht="15" customHeight="1" x14ac:dyDescent="0.25">
      <c r="A37" s="18"/>
      <c r="B37" s="18"/>
      <c r="C37" s="18"/>
      <c r="D37" s="18"/>
      <c r="E37" s="18"/>
      <c r="F37" s="18"/>
      <c r="G37" s="18"/>
      <c r="H37" s="18"/>
      <c r="I37" s="18"/>
      <c r="J37" s="18"/>
      <c r="Y37" s="3"/>
      <c r="Z37" s="3"/>
      <c r="AA37" s="3"/>
      <c r="AB37" s="3"/>
      <c r="AC37" s="3"/>
      <c r="AD37" s="3"/>
      <c r="AE37" s="3"/>
      <c r="AF37" s="3"/>
      <c r="AG37" s="3"/>
      <c r="AH37" s="3"/>
      <c r="AI37" s="3"/>
      <c r="AJ37" s="3"/>
      <c r="AK37" s="3"/>
      <c r="AL37" s="3"/>
      <c r="AM37" s="3"/>
    </row>
    <row r="38" spans="1:39" x14ac:dyDescent="0.25">
      <c r="Y38" s="3"/>
      <c r="Z38" s="3"/>
      <c r="AA38" s="3"/>
      <c r="AB38" s="3"/>
      <c r="AC38" s="3"/>
      <c r="AD38" s="3"/>
      <c r="AE38" s="3"/>
      <c r="AF38" s="3"/>
      <c r="AG38" s="3"/>
      <c r="AH38" s="3"/>
      <c r="AI38" s="3"/>
      <c r="AJ38" s="3"/>
      <c r="AK38" s="3"/>
      <c r="AL38" s="3"/>
      <c r="AM38" s="3"/>
    </row>
    <row r="39" spans="1:39" ht="23.25" x14ac:dyDescent="0.25">
      <c r="A39" s="35" t="s">
        <v>4</v>
      </c>
      <c r="B39" s="35"/>
      <c r="C39" s="35"/>
      <c r="D39" s="35"/>
      <c r="E39" s="35"/>
      <c r="F39" s="35"/>
      <c r="G39" s="35"/>
      <c r="H39" s="35"/>
      <c r="I39" s="35"/>
      <c r="J39" s="35"/>
    </row>
    <row r="40" spans="1:39" ht="23.25" x14ac:dyDescent="0.35">
      <c r="A40" s="36">
        <f>+A2</f>
        <v>45626</v>
      </c>
      <c r="B40" s="36"/>
      <c r="C40" s="36"/>
      <c r="D40" s="36"/>
      <c r="E40" s="36"/>
      <c r="F40" s="36"/>
      <c r="G40" s="36"/>
      <c r="H40" s="36"/>
      <c r="I40" s="36"/>
      <c r="J40" s="36"/>
    </row>
    <row r="41" spans="1:39" ht="23.25" x14ac:dyDescent="0.35">
      <c r="A41" s="36" t="s">
        <v>27</v>
      </c>
      <c r="B41" s="36"/>
      <c r="C41" s="36"/>
      <c r="D41" s="36"/>
      <c r="E41" s="36"/>
      <c r="F41" s="36"/>
      <c r="G41" s="36"/>
      <c r="H41" s="36"/>
      <c r="I41" s="36"/>
      <c r="J41" s="36"/>
    </row>
    <row r="42" spans="1:39" x14ac:dyDescent="0.25">
      <c r="A42" s="37" t="s">
        <v>2</v>
      </c>
      <c r="B42" s="15" t="s">
        <v>3</v>
      </c>
      <c r="C42" s="16"/>
      <c r="D42" s="16"/>
      <c r="E42" s="16"/>
      <c r="F42" s="16" t="s">
        <v>19</v>
      </c>
      <c r="G42" s="16" t="s">
        <v>18</v>
      </c>
      <c r="H42" s="16"/>
      <c r="I42" s="16" t="s">
        <v>17</v>
      </c>
      <c r="J42" s="16" t="s">
        <v>10</v>
      </c>
    </row>
    <row r="43" spans="1:39" x14ac:dyDescent="0.25">
      <c r="A43" s="38"/>
      <c r="B43" s="15" t="s">
        <v>16</v>
      </c>
      <c r="C43" s="29" t="s">
        <v>6</v>
      </c>
      <c r="D43" s="29" t="s">
        <v>0</v>
      </c>
      <c r="E43" s="29" t="s">
        <v>7</v>
      </c>
      <c r="F43" s="29" t="s">
        <v>22</v>
      </c>
      <c r="G43" s="29" t="s">
        <v>31</v>
      </c>
      <c r="H43" s="29" t="s">
        <v>1</v>
      </c>
      <c r="I43" s="29" t="s">
        <v>20</v>
      </c>
      <c r="J43" s="29" t="s">
        <v>21</v>
      </c>
    </row>
    <row r="44" spans="1:39" x14ac:dyDescent="0.25">
      <c r="A44" s="33" t="s">
        <v>54</v>
      </c>
      <c r="B44" s="19">
        <v>45626</v>
      </c>
      <c r="C44" s="20">
        <v>2619257.81</v>
      </c>
      <c r="D44" s="20">
        <v>2318934.77</v>
      </c>
      <c r="E44" s="21">
        <f t="shared" ref="E44:E45" si="8">IF(C44=0,"N/A",+(C44-D44)/C44)</f>
        <v>0.11465959511637383</v>
      </c>
      <c r="F44" s="20">
        <v>290811.23</v>
      </c>
      <c r="G44" s="20">
        <v>6548.1445250000006</v>
      </c>
      <c r="H44" s="20">
        <v>0</v>
      </c>
      <c r="I44" s="20">
        <v>0</v>
      </c>
      <c r="J44" s="20">
        <v>0</v>
      </c>
    </row>
    <row r="45" spans="1:39" x14ac:dyDescent="0.25">
      <c r="A45" s="33"/>
      <c r="B45" s="22" t="s">
        <v>16</v>
      </c>
      <c r="C45" s="20">
        <v>9446893.3899999987</v>
      </c>
      <c r="D45" s="20">
        <v>8524675.0099999998</v>
      </c>
      <c r="E45" s="21">
        <f t="shared" si="8"/>
        <v>9.7621338775370589E-2</v>
      </c>
      <c r="F45" s="20">
        <v>889894.15999999992</v>
      </c>
      <c r="G45" s="20">
        <v>23617.233475000001</v>
      </c>
      <c r="H45" s="20">
        <v>36211.226524999038</v>
      </c>
      <c r="I45" s="20">
        <v>5431.6852837499982</v>
      </c>
      <c r="J45" s="20">
        <v>0</v>
      </c>
    </row>
    <row r="46" spans="1:39" x14ac:dyDescent="0.25">
      <c r="A46" s="34" t="s">
        <v>25</v>
      </c>
      <c r="B46" s="13">
        <v>45626</v>
      </c>
      <c r="C46" s="12">
        <v>52596158.159999996</v>
      </c>
      <c r="D46" s="12">
        <v>46146953.450000003</v>
      </c>
      <c r="E46" s="25">
        <f t="shared" ref="E46:E69" si="9">IF(C46=0,"N/A",+(C46-D46)/C46)</f>
        <v>0.12261741038920007</v>
      </c>
      <c r="F46" s="12">
        <v>0</v>
      </c>
      <c r="G46" s="24">
        <v>126491.19539999998</v>
      </c>
      <c r="H46" s="12">
        <v>6322713.5145999938</v>
      </c>
      <c r="I46" s="12">
        <v>948407.027189999</v>
      </c>
      <c r="J46" s="12">
        <v>0</v>
      </c>
      <c r="M46" s="11"/>
    </row>
    <row r="47" spans="1:39" x14ac:dyDescent="0.25">
      <c r="A47" s="34"/>
      <c r="B47" s="8" t="s">
        <v>16</v>
      </c>
      <c r="C47" s="12">
        <v>197649449.71000001</v>
      </c>
      <c r="D47" s="12">
        <v>177312503.44999999</v>
      </c>
      <c r="E47" s="25">
        <f t="shared" si="9"/>
        <v>0.10289401913255658</v>
      </c>
      <c r="F47" s="12">
        <v>0</v>
      </c>
      <c r="G47" s="24">
        <v>474111.984275</v>
      </c>
      <c r="H47" s="12">
        <v>19862834.275725022</v>
      </c>
      <c r="I47" s="12">
        <v>2979425.1413587495</v>
      </c>
      <c r="J47" s="12">
        <v>0</v>
      </c>
    </row>
    <row r="48" spans="1:39" x14ac:dyDescent="0.25">
      <c r="A48" s="33" t="s">
        <v>42</v>
      </c>
      <c r="B48" s="19">
        <v>45626</v>
      </c>
      <c r="C48" s="20">
        <v>7797939.6100000003</v>
      </c>
      <c r="D48" s="20">
        <v>7273032.25</v>
      </c>
      <c r="E48" s="21">
        <f t="shared" si="9"/>
        <v>6.7313596443714999E-2</v>
      </c>
      <c r="F48" s="20">
        <v>0</v>
      </c>
      <c r="G48" s="20">
        <v>19494.849025</v>
      </c>
      <c r="H48" s="20">
        <v>505412.51097500033</v>
      </c>
      <c r="I48" s="20">
        <v>75811.87664625005</v>
      </c>
      <c r="J48" s="20">
        <v>0</v>
      </c>
    </row>
    <row r="49" spans="1:10" x14ac:dyDescent="0.25">
      <c r="A49" s="33"/>
      <c r="B49" s="22" t="s">
        <v>16</v>
      </c>
      <c r="C49" s="20">
        <v>30946696.219999999</v>
      </c>
      <c r="D49" s="20">
        <v>28658536.079999998</v>
      </c>
      <c r="E49" s="21">
        <f t="shared" si="9"/>
        <v>7.3938753388519241E-2</v>
      </c>
      <c r="F49" s="20">
        <v>0</v>
      </c>
      <c r="G49" s="20">
        <v>77366.740550000002</v>
      </c>
      <c r="H49" s="20">
        <v>2210793.3994500004</v>
      </c>
      <c r="I49" s="20">
        <v>331619.00991750008</v>
      </c>
      <c r="J49" s="20">
        <v>0</v>
      </c>
    </row>
    <row r="50" spans="1:10" x14ac:dyDescent="0.25">
      <c r="A50" s="41" t="s">
        <v>26</v>
      </c>
      <c r="B50" s="13">
        <v>45626</v>
      </c>
      <c r="C50" s="12">
        <v>24979793.530000001</v>
      </c>
      <c r="D50" s="12">
        <v>22814384.190000001</v>
      </c>
      <c r="E50" s="25">
        <f t="shared" si="9"/>
        <v>8.6686438676901262E-2</v>
      </c>
      <c r="F50" s="12">
        <v>0</v>
      </c>
      <c r="G50" s="24">
        <v>61147.503825</v>
      </c>
      <c r="H50" s="12">
        <v>2104261.8361749998</v>
      </c>
      <c r="I50" s="12">
        <v>315639.27542624995</v>
      </c>
      <c r="J50" s="12">
        <v>0</v>
      </c>
    </row>
    <row r="51" spans="1:10" x14ac:dyDescent="0.25">
      <c r="A51" s="42"/>
      <c r="B51" s="8" t="s">
        <v>16</v>
      </c>
      <c r="C51" s="12">
        <v>108684704.17</v>
      </c>
      <c r="D51" s="12">
        <v>100986876.31</v>
      </c>
      <c r="E51" s="25">
        <f t="shared" si="9"/>
        <v>7.0827150138435158E-2</v>
      </c>
      <c r="F51" s="12">
        <v>187185</v>
      </c>
      <c r="G51" s="24">
        <v>266239.63792500005</v>
      </c>
      <c r="H51" s="12">
        <v>7244403.2220749995</v>
      </c>
      <c r="I51" s="12">
        <v>1086660.4833112499</v>
      </c>
      <c r="J51" s="12">
        <v>0</v>
      </c>
    </row>
    <row r="52" spans="1:10" x14ac:dyDescent="0.25">
      <c r="A52" s="46" t="s">
        <v>46</v>
      </c>
      <c r="B52" s="19">
        <v>45626</v>
      </c>
      <c r="C52" s="20">
        <v>422952.93</v>
      </c>
      <c r="D52" s="20">
        <v>340565.37</v>
      </c>
      <c r="E52" s="21">
        <f t="shared" ref="E52:E53" si="10">IF(C52=0,"N/A",+(C52-D52)/C52)</f>
        <v>0.19479132110516412</v>
      </c>
      <c r="F52" s="20">
        <v>29035</v>
      </c>
      <c r="G52" s="20">
        <v>1057.382325</v>
      </c>
      <c r="H52" s="20">
        <v>52295.177674999999</v>
      </c>
      <c r="I52" s="20">
        <v>7844.2766512499993</v>
      </c>
      <c r="J52" s="20">
        <v>0</v>
      </c>
    </row>
    <row r="53" spans="1:10" x14ac:dyDescent="0.25">
      <c r="A53" s="47"/>
      <c r="B53" s="22" t="s">
        <v>16</v>
      </c>
      <c r="C53" s="20">
        <v>3138347.97</v>
      </c>
      <c r="D53" s="20">
        <v>2774007.06</v>
      </c>
      <c r="E53" s="21">
        <f t="shared" si="10"/>
        <v>0.11609321639371945</v>
      </c>
      <c r="F53" s="20">
        <v>165487.5</v>
      </c>
      <c r="G53" s="20">
        <v>7845.8699250000009</v>
      </c>
      <c r="H53" s="20">
        <v>191007.54007500014</v>
      </c>
      <c r="I53" s="20">
        <v>28651.131011249996</v>
      </c>
      <c r="J53" s="20">
        <v>0</v>
      </c>
    </row>
    <row r="54" spans="1:10" x14ac:dyDescent="0.25">
      <c r="A54" s="41" t="s">
        <v>38</v>
      </c>
      <c r="B54" s="13">
        <v>45626</v>
      </c>
      <c r="C54" s="12">
        <v>199712263.72</v>
      </c>
      <c r="D54" s="12">
        <v>175438122.53</v>
      </c>
      <c r="E54" s="25">
        <f t="shared" si="9"/>
        <v>0.12154557130268553</v>
      </c>
      <c r="F54" s="12">
        <v>0</v>
      </c>
      <c r="G54" s="24">
        <v>485818</v>
      </c>
      <c r="H54" s="12">
        <v>23788323.189999998</v>
      </c>
      <c r="I54" s="12">
        <v>3568248.4784999997</v>
      </c>
      <c r="J54" s="12">
        <v>0</v>
      </c>
    </row>
    <row r="55" spans="1:10" x14ac:dyDescent="0.25">
      <c r="A55" s="42"/>
      <c r="B55" s="8" t="s">
        <v>16</v>
      </c>
      <c r="C55" s="12">
        <v>781760902.94000006</v>
      </c>
      <c r="D55" s="12">
        <v>698677687.33000004</v>
      </c>
      <c r="E55" s="25">
        <f t="shared" si="9"/>
        <v>0.10627701551400894</v>
      </c>
      <c r="F55" s="12">
        <v>0</v>
      </c>
      <c r="G55" s="24">
        <v>1884540.8900000001</v>
      </c>
      <c r="H55" s="12">
        <v>81198674.720000014</v>
      </c>
      <c r="I55" s="12">
        <v>12179801.207999995</v>
      </c>
      <c r="J55" s="12">
        <v>0</v>
      </c>
    </row>
    <row r="56" spans="1:10" x14ac:dyDescent="0.25">
      <c r="A56" s="46" t="s">
        <v>47</v>
      </c>
      <c r="B56" s="19">
        <v>45626</v>
      </c>
      <c r="C56" s="20">
        <v>1110528.42</v>
      </c>
      <c r="D56" s="20">
        <v>1046864.28</v>
      </c>
      <c r="E56" s="21">
        <f t="shared" si="9"/>
        <v>5.7327789954263304E-2</v>
      </c>
      <c r="F56" s="20">
        <v>1105.99</v>
      </c>
      <c r="G56" s="20">
        <v>2776.32105</v>
      </c>
      <c r="H56" s="20">
        <v>59781.828949999901</v>
      </c>
      <c r="I56" s="20">
        <v>8967.2743424999844</v>
      </c>
      <c r="J56" s="20">
        <v>0</v>
      </c>
    </row>
    <row r="57" spans="1:10" x14ac:dyDescent="0.25">
      <c r="A57" s="47"/>
      <c r="B57" s="22" t="s">
        <v>16</v>
      </c>
      <c r="C57" s="20">
        <v>4135854.1799999997</v>
      </c>
      <c r="D57" s="20">
        <v>3774586.7800000003</v>
      </c>
      <c r="E57" s="21">
        <f t="shared" si="9"/>
        <v>8.7350129931321574E-2</v>
      </c>
      <c r="F57" s="20">
        <v>10465.99</v>
      </c>
      <c r="G57" s="20">
        <v>10339.635450000002</v>
      </c>
      <c r="H57" s="20">
        <v>340461.77454999945</v>
      </c>
      <c r="I57" s="20">
        <v>51069.266182500003</v>
      </c>
      <c r="J57" s="20">
        <v>0</v>
      </c>
    </row>
    <row r="58" spans="1:10" x14ac:dyDescent="0.25">
      <c r="A58" s="34" t="s">
        <v>40</v>
      </c>
      <c r="B58" s="13">
        <v>45626</v>
      </c>
      <c r="C58" s="12">
        <v>17635637.09</v>
      </c>
      <c r="D58" s="12">
        <v>15807715.75</v>
      </c>
      <c r="E58" s="25">
        <f t="shared" si="9"/>
        <v>0.10364929436184037</v>
      </c>
      <c r="F58" s="12">
        <v>0</v>
      </c>
      <c r="G58" s="24">
        <v>44089.092725000002</v>
      </c>
      <c r="H58" s="12">
        <v>1783832.2472749997</v>
      </c>
      <c r="I58" s="12">
        <v>267574.83709124994</v>
      </c>
      <c r="J58" s="12">
        <v>0</v>
      </c>
    </row>
    <row r="59" spans="1:10" x14ac:dyDescent="0.25">
      <c r="A59" s="34"/>
      <c r="B59" s="8" t="s">
        <v>16</v>
      </c>
      <c r="C59" s="12">
        <v>70518094.299999997</v>
      </c>
      <c r="D59" s="12">
        <v>64114005.890000001</v>
      </c>
      <c r="E59" s="25">
        <f t="shared" si="9"/>
        <v>9.0814825238406879E-2</v>
      </c>
      <c r="F59" s="12">
        <v>0</v>
      </c>
      <c r="G59" s="24">
        <v>176295.23574999999</v>
      </c>
      <c r="H59" s="12">
        <v>6227793.1742499964</v>
      </c>
      <c r="I59" s="12">
        <v>934168.97613749956</v>
      </c>
      <c r="J59" s="12">
        <v>0</v>
      </c>
    </row>
    <row r="60" spans="1:10" x14ac:dyDescent="0.25">
      <c r="A60" s="46" t="s">
        <v>39</v>
      </c>
      <c r="B60" s="19">
        <v>45626</v>
      </c>
      <c r="C60" s="20">
        <v>283374933.06</v>
      </c>
      <c r="D60" s="20">
        <v>242587624.75</v>
      </c>
      <c r="E60" s="21">
        <f t="shared" si="9"/>
        <v>0.14393407303024913</v>
      </c>
      <c r="F60" s="20">
        <v>0</v>
      </c>
      <c r="G60" s="20">
        <v>689044.18</v>
      </c>
      <c r="H60" s="20">
        <v>40098264.130000003</v>
      </c>
      <c r="I60" s="20">
        <v>6014739.6195</v>
      </c>
      <c r="J60" s="20">
        <v>0</v>
      </c>
    </row>
    <row r="61" spans="1:10" x14ac:dyDescent="0.25">
      <c r="A61" s="47"/>
      <c r="B61" s="22" t="s">
        <v>16</v>
      </c>
      <c r="C61" s="20">
        <v>1091047887.6199999</v>
      </c>
      <c r="D61" s="20">
        <v>950419106.51999998</v>
      </c>
      <c r="E61" s="21">
        <f t="shared" si="9"/>
        <v>0.12889331687059677</v>
      </c>
      <c r="F61" s="20">
        <v>0</v>
      </c>
      <c r="G61" s="20">
        <v>2632833.62</v>
      </c>
      <c r="H61" s="20">
        <v>137995947.4799999</v>
      </c>
      <c r="I61" s="20">
        <v>20699392.121999998</v>
      </c>
      <c r="J61" s="20">
        <v>0</v>
      </c>
    </row>
    <row r="62" spans="1:10" x14ac:dyDescent="0.25">
      <c r="A62" s="34" t="s">
        <v>43</v>
      </c>
      <c r="B62" s="13">
        <v>45626</v>
      </c>
      <c r="C62" s="12">
        <v>0</v>
      </c>
      <c r="D62" s="12">
        <v>0</v>
      </c>
      <c r="E62" s="25" t="str">
        <f t="shared" ref="E62:E63" si="11">IF(C62=0,"N/A",+(C62-D62)/C62)</f>
        <v>N/A</v>
      </c>
      <c r="F62" s="12">
        <v>0</v>
      </c>
      <c r="G62" s="24">
        <v>0</v>
      </c>
      <c r="H62" s="12">
        <v>0</v>
      </c>
      <c r="I62" s="12">
        <v>0</v>
      </c>
      <c r="J62" s="12">
        <v>0</v>
      </c>
    </row>
    <row r="63" spans="1:10" x14ac:dyDescent="0.25">
      <c r="A63" s="34"/>
      <c r="B63" s="8" t="s">
        <v>16</v>
      </c>
      <c r="C63" s="12">
        <v>89847.21</v>
      </c>
      <c r="D63" s="12">
        <v>74475.149999999994</v>
      </c>
      <c r="E63" s="25">
        <f t="shared" si="11"/>
        <v>0.17109112236206345</v>
      </c>
      <c r="F63" s="12">
        <v>762</v>
      </c>
      <c r="G63" s="24">
        <v>224.61802500000002</v>
      </c>
      <c r="H63" s="12">
        <v>1.9750000119529432E-3</v>
      </c>
      <c r="I63" s="12">
        <v>2.9625000179294146E-4</v>
      </c>
      <c r="J63" s="12">
        <v>0</v>
      </c>
    </row>
    <row r="64" spans="1:10" x14ac:dyDescent="0.25">
      <c r="A64" s="46" t="s">
        <v>45</v>
      </c>
      <c r="B64" s="19">
        <v>45626</v>
      </c>
      <c r="C64" s="20">
        <v>30533232.5</v>
      </c>
      <c r="D64" s="20">
        <v>26616739.32</v>
      </c>
      <c r="E64" s="21">
        <f t="shared" ref="E64:E65" si="12">IF(C64=0,"N/A",+(C64-D64)/C64)</f>
        <v>0.12826985089115606</v>
      </c>
      <c r="F64" s="20">
        <v>1298093.52</v>
      </c>
      <c r="G64" s="20">
        <v>73087.847450000001</v>
      </c>
      <c r="H64" s="20">
        <v>2545311.8125499999</v>
      </c>
      <c r="I64" s="20">
        <v>381796.77188249998</v>
      </c>
      <c r="J64" s="20">
        <v>331.41</v>
      </c>
    </row>
    <row r="65" spans="1:10" x14ac:dyDescent="0.25">
      <c r="A65" s="47"/>
      <c r="B65" s="22" t="s">
        <v>16</v>
      </c>
      <c r="C65" s="20">
        <v>110678567.23999999</v>
      </c>
      <c r="D65" s="20">
        <v>98717559.340000004</v>
      </c>
      <c r="E65" s="21">
        <f t="shared" si="12"/>
        <v>0.10806977537090126</v>
      </c>
      <c r="F65" s="20">
        <v>5790108.1199999992</v>
      </c>
      <c r="G65" s="20">
        <v>262155.81780000002</v>
      </c>
      <c r="H65" s="20">
        <v>5908743.9621999916</v>
      </c>
      <c r="I65" s="20">
        <v>886311.59432999976</v>
      </c>
      <c r="J65" s="20">
        <v>331.41</v>
      </c>
    </row>
    <row r="66" spans="1:10" ht="15" customHeight="1" x14ac:dyDescent="0.25">
      <c r="A66" s="34" t="s">
        <v>41</v>
      </c>
      <c r="B66" s="13">
        <v>45626</v>
      </c>
      <c r="C66" s="12">
        <v>0</v>
      </c>
      <c r="D66" s="12">
        <v>0</v>
      </c>
      <c r="E66" s="25" t="str">
        <f t="shared" si="9"/>
        <v>N/A</v>
      </c>
      <c r="F66" s="12">
        <v>0</v>
      </c>
      <c r="G66" s="24">
        <v>0</v>
      </c>
      <c r="H66" s="12">
        <v>0</v>
      </c>
      <c r="I66" s="12">
        <v>0</v>
      </c>
      <c r="J66" s="12">
        <v>0</v>
      </c>
    </row>
    <row r="67" spans="1:10" x14ac:dyDescent="0.25">
      <c r="A67" s="34"/>
      <c r="B67" s="8" t="s">
        <v>16</v>
      </c>
      <c r="C67" s="12">
        <v>0</v>
      </c>
      <c r="D67" s="12">
        <v>0</v>
      </c>
      <c r="E67" s="25" t="str">
        <f t="shared" si="9"/>
        <v>N/A</v>
      </c>
      <c r="F67" s="12">
        <v>0</v>
      </c>
      <c r="G67" s="24">
        <v>0</v>
      </c>
      <c r="H67" s="12">
        <v>0</v>
      </c>
      <c r="I67" s="12">
        <v>0</v>
      </c>
      <c r="J67" s="12">
        <v>0</v>
      </c>
    </row>
    <row r="68" spans="1:10" x14ac:dyDescent="0.25">
      <c r="A68" s="46" t="s">
        <v>44</v>
      </c>
      <c r="B68" s="19">
        <v>45626</v>
      </c>
      <c r="C68" s="20">
        <v>0</v>
      </c>
      <c r="D68" s="20">
        <v>983.52</v>
      </c>
      <c r="E68" s="21" t="str">
        <f t="shared" si="9"/>
        <v>N/A</v>
      </c>
      <c r="F68" s="20">
        <v>0</v>
      </c>
      <c r="G68" s="20">
        <v>0</v>
      </c>
      <c r="H68" s="20">
        <v>0</v>
      </c>
      <c r="I68" s="20">
        <v>0</v>
      </c>
      <c r="J68" s="20">
        <v>0</v>
      </c>
    </row>
    <row r="69" spans="1:10" x14ac:dyDescent="0.25">
      <c r="A69" s="47"/>
      <c r="B69" s="22" t="s">
        <v>16</v>
      </c>
      <c r="C69" s="20">
        <v>260200.12</v>
      </c>
      <c r="D69" s="20">
        <v>259502.24</v>
      </c>
      <c r="E69" s="21">
        <f t="shared" si="9"/>
        <v>2.6820894625260152E-3</v>
      </c>
      <c r="F69" s="20">
        <v>4425.03</v>
      </c>
      <c r="G69" s="20">
        <v>634.33772499999986</v>
      </c>
      <c r="H69" s="20">
        <v>35774.482274999995</v>
      </c>
      <c r="I69" s="20">
        <v>5366.1729037500008</v>
      </c>
      <c r="J69" s="20">
        <v>0</v>
      </c>
    </row>
    <row r="70" spans="1:10" x14ac:dyDescent="0.25">
      <c r="A70" s="34" t="s">
        <v>53</v>
      </c>
      <c r="B70" s="13">
        <v>45626</v>
      </c>
      <c r="C70" s="12">
        <v>229415.02</v>
      </c>
      <c r="D70" s="12">
        <v>192090.93</v>
      </c>
      <c r="E70" s="25">
        <f t="shared" ref="E70:E71" si="13">IF(C70=0,"N/A",+(C70-D70)/C70)</f>
        <v>0.16269244271800512</v>
      </c>
      <c r="F70" s="12">
        <v>3367.22</v>
      </c>
      <c r="G70" s="24">
        <v>573.53755000000001</v>
      </c>
      <c r="H70" s="12">
        <v>33383.332449999994</v>
      </c>
      <c r="I70" s="12">
        <v>5007.4998674999988</v>
      </c>
      <c r="J70" s="12">
        <v>0</v>
      </c>
    </row>
    <row r="71" spans="1:10" x14ac:dyDescent="0.25">
      <c r="A71" s="34"/>
      <c r="B71" s="8" t="s">
        <v>16</v>
      </c>
      <c r="C71" s="12">
        <v>1296218.54</v>
      </c>
      <c r="D71" s="12">
        <v>1194402.1299999999</v>
      </c>
      <c r="E71" s="25">
        <f t="shared" si="13"/>
        <v>7.8548799340580441E-2</v>
      </c>
      <c r="F71" s="12">
        <v>24662.030000000002</v>
      </c>
      <c r="G71" s="24">
        <v>3240.5463500000005</v>
      </c>
      <c r="H71" s="12">
        <v>73880.033650000143</v>
      </c>
      <c r="I71" s="12">
        <v>11082.005047499999</v>
      </c>
      <c r="J71" s="12">
        <v>0</v>
      </c>
    </row>
    <row r="72" spans="1:10" ht="5.25" customHeight="1" x14ac:dyDescent="0.25">
      <c r="A72" s="7"/>
      <c r="B72" s="7"/>
      <c r="C72" s="8"/>
      <c r="D72" s="8"/>
      <c r="E72" s="9"/>
      <c r="F72" s="8"/>
      <c r="G72" s="8"/>
      <c r="H72" s="8"/>
      <c r="I72" s="8"/>
      <c r="J72" s="8"/>
    </row>
    <row r="73" spans="1:10" x14ac:dyDescent="0.25">
      <c r="A73" s="39" t="s">
        <v>52</v>
      </c>
      <c r="B73" s="14">
        <f>+B66</f>
        <v>45626</v>
      </c>
      <c r="C73" s="17">
        <f>+C46+C48+C50+C54+C58+C60+C66+C62+C68+C64+C52+C56+C70+C44</f>
        <v>621012111.84999979</v>
      </c>
      <c r="D73" s="17">
        <f>+D46+D48+D50+D54+D58+D60+D66+D62+D68+D64+D52+D56+D70+D44</f>
        <v>540584011.1099999</v>
      </c>
      <c r="E73" s="9">
        <f>IF(C73=0,"N/A",+(C73-D73)/C73)</f>
        <v>0.12951132386195169</v>
      </c>
      <c r="F73" s="17">
        <f t="shared" ref="F73:J74" si="14">+F46+F48+F50+F54+F58+F60+F66+F62+F68+F64+F52+F56+F70+F44</f>
        <v>1622412.96</v>
      </c>
      <c r="G73" s="17">
        <f t="shared" si="14"/>
        <v>1510128.0538749998</v>
      </c>
      <c r="H73" s="17">
        <f t="shared" si="14"/>
        <v>77293579.580649987</v>
      </c>
      <c r="I73" s="17">
        <f t="shared" si="14"/>
        <v>11594036.937097501</v>
      </c>
      <c r="J73" s="17">
        <f t="shared" si="14"/>
        <v>331.41</v>
      </c>
    </row>
    <row r="74" spans="1:10" x14ac:dyDescent="0.25">
      <c r="A74" s="39"/>
      <c r="B74" s="15" t="str">
        <f>+B67</f>
        <v>FYTD</v>
      </c>
      <c r="C74" s="17">
        <f>+C47+C49+C51+C55+C59+C61+C67+C63+C69+C65+C53+C57+C71+C45</f>
        <v>2409653663.6099992</v>
      </c>
      <c r="D74" s="17">
        <f>+D47+D49+D51+D55+D59+D61+D67+D63+D69+D65+D53+D57+D71+D45</f>
        <v>2135487923.29</v>
      </c>
      <c r="E74" s="9">
        <f>IF(C74=0,"N/A",+(C74-D74)/C74)</f>
        <v>0.11377806879900761</v>
      </c>
      <c r="F74" s="17">
        <f t="shared" si="14"/>
        <v>7072989.8300000001</v>
      </c>
      <c r="G74" s="17">
        <f t="shared" si="14"/>
        <v>5819446.1672500009</v>
      </c>
      <c r="H74" s="17">
        <f t="shared" si="14"/>
        <v>261326525.29274994</v>
      </c>
      <c r="I74" s="17">
        <f t="shared" si="14"/>
        <v>39198978.795779981</v>
      </c>
      <c r="J74" s="17">
        <f t="shared" si="14"/>
        <v>331.41</v>
      </c>
    </row>
    <row r="75" spans="1:10" x14ac:dyDescent="0.25">
      <c r="A75" s="2" t="s">
        <v>58</v>
      </c>
      <c r="I75" s="10"/>
    </row>
    <row r="76" spans="1:10" x14ac:dyDescent="0.25">
      <c r="A76" s="2"/>
      <c r="I76" s="10"/>
    </row>
    <row r="77" spans="1:10" x14ac:dyDescent="0.25">
      <c r="A77" s="2"/>
      <c r="I77" s="10"/>
    </row>
    <row r="78" spans="1:10" x14ac:dyDescent="0.25">
      <c r="A78" s="2"/>
      <c r="I78" s="10"/>
    </row>
    <row r="80" spans="1:10" ht="23.25" x14ac:dyDescent="0.35">
      <c r="A80" s="36" t="s">
        <v>28</v>
      </c>
      <c r="B80" s="36"/>
      <c r="C80" s="36"/>
      <c r="D80" s="36"/>
      <c r="E80" s="36"/>
      <c r="F80" s="36"/>
      <c r="G80" s="36"/>
      <c r="H80" s="36"/>
      <c r="I80" s="36"/>
      <c r="J80" s="36"/>
    </row>
    <row r="81" spans="1:10" ht="23.25" x14ac:dyDescent="0.35">
      <c r="A81" s="36">
        <f>+A2</f>
        <v>45626</v>
      </c>
      <c r="B81" s="36"/>
      <c r="C81" s="36"/>
      <c r="D81" s="36"/>
      <c r="E81" s="36"/>
      <c r="F81" s="36"/>
      <c r="G81" s="36"/>
      <c r="H81" s="36"/>
      <c r="I81" s="36"/>
      <c r="J81" s="36"/>
    </row>
    <row r="82" spans="1:10" x14ac:dyDescent="0.25">
      <c r="A82" s="37" t="s">
        <v>2</v>
      </c>
      <c r="B82" s="15" t="s">
        <v>3</v>
      </c>
      <c r="C82" s="16"/>
      <c r="D82" s="16"/>
      <c r="E82" s="16"/>
      <c r="F82" s="16" t="s">
        <v>19</v>
      </c>
      <c r="G82" s="16" t="s">
        <v>18</v>
      </c>
      <c r="H82" s="16"/>
      <c r="I82" s="16" t="s">
        <v>17</v>
      </c>
      <c r="J82" s="16" t="s">
        <v>10</v>
      </c>
    </row>
    <row r="83" spans="1:10" x14ac:dyDescent="0.25">
      <c r="A83" s="38"/>
      <c r="B83" s="15" t="s">
        <v>16</v>
      </c>
      <c r="C83" s="31" t="s">
        <v>6</v>
      </c>
      <c r="D83" s="31" t="s">
        <v>0</v>
      </c>
      <c r="E83" s="31" t="s">
        <v>7</v>
      </c>
      <c r="F83" s="31" t="s">
        <v>22</v>
      </c>
      <c r="G83" s="31" t="s">
        <v>31</v>
      </c>
      <c r="H83" s="31" t="s">
        <v>1</v>
      </c>
      <c r="I83" s="31" t="s">
        <v>20</v>
      </c>
      <c r="J83" s="31" t="s">
        <v>21</v>
      </c>
    </row>
    <row r="84" spans="1:10" x14ac:dyDescent="0.25">
      <c r="A84" s="39" t="s">
        <v>29</v>
      </c>
      <c r="B84" s="14">
        <f>+B73</f>
        <v>45626</v>
      </c>
      <c r="C84" s="17">
        <f>+C73+C33</f>
        <v>639867400.41999984</v>
      </c>
      <c r="D84" s="17">
        <f>+D73+D33</f>
        <v>557528805.44999993</v>
      </c>
      <c r="E84" s="9">
        <f t="shared" ref="E84:E85" si="15">+(C84-D84)/C84</f>
        <v>0.12868071559193989</v>
      </c>
      <c r="F84" s="17">
        <f t="shared" ref="F84:J85" si="16">+F73+F33</f>
        <v>1625062.96</v>
      </c>
      <c r="G84" s="17">
        <f t="shared" si="16"/>
        <v>1556853.8202999998</v>
      </c>
      <c r="H84" s="17">
        <f t="shared" si="16"/>
        <v>78653567.224224985</v>
      </c>
      <c r="I84" s="17">
        <f t="shared" si="16"/>
        <v>11798035.083633751</v>
      </c>
      <c r="J84" s="17">
        <f t="shared" si="16"/>
        <v>62240.260000000009</v>
      </c>
    </row>
    <row r="85" spans="1:10" x14ac:dyDescent="0.25">
      <c r="A85" s="39"/>
      <c r="B85" s="14" t="str">
        <f>+B74</f>
        <v>FYTD</v>
      </c>
      <c r="C85" s="17">
        <f>+C74+C34</f>
        <v>2476490905.5099993</v>
      </c>
      <c r="D85" s="17">
        <f>+D74+D34</f>
        <v>2196103849.5500002</v>
      </c>
      <c r="E85" s="9">
        <f t="shared" si="15"/>
        <v>0.11321949753021897</v>
      </c>
      <c r="F85" s="17">
        <f t="shared" si="16"/>
        <v>7091119.8300000001</v>
      </c>
      <c r="G85" s="17">
        <f t="shared" si="16"/>
        <v>5985757.5670000007</v>
      </c>
      <c r="H85" s="17">
        <f t="shared" si="16"/>
        <v>267104932.40299994</v>
      </c>
      <c r="I85" s="17">
        <f t="shared" si="16"/>
        <v>40065739.864121228</v>
      </c>
      <c r="J85" s="17">
        <f t="shared" si="16"/>
        <v>362181.55999999994</v>
      </c>
    </row>
    <row r="86" spans="1:10" x14ac:dyDescent="0.25">
      <c r="A86" s="40" t="s">
        <v>58</v>
      </c>
      <c r="B86" s="40"/>
      <c r="C86" s="40"/>
      <c r="D86" s="40"/>
      <c r="E86" s="40"/>
      <c r="F86" s="40"/>
      <c r="G86" s="40"/>
      <c r="H86" s="40"/>
      <c r="I86" s="40"/>
      <c r="J86" s="40"/>
    </row>
    <row r="87" spans="1:10" x14ac:dyDescent="0.25">
      <c r="A87" s="18"/>
      <c r="B87" s="18"/>
      <c r="C87" s="18"/>
      <c r="D87" s="18"/>
      <c r="E87" s="18"/>
      <c r="F87" s="18"/>
      <c r="G87" s="18"/>
      <c r="H87" s="18"/>
      <c r="I87" s="18"/>
      <c r="J87" s="18"/>
    </row>
    <row r="88" spans="1:10" x14ac:dyDescent="0.25">
      <c r="A88" s="43" t="s">
        <v>9</v>
      </c>
      <c r="B88" s="43"/>
      <c r="C88" s="43"/>
      <c r="D88" s="43"/>
      <c r="E88" s="43"/>
      <c r="F88" s="43"/>
      <c r="G88" s="43"/>
      <c r="H88" s="43"/>
      <c r="I88" s="43"/>
      <c r="J88" s="43"/>
    </row>
    <row r="89" spans="1:10" ht="29.25" customHeight="1" x14ac:dyDescent="0.25">
      <c r="A89" s="43" t="s">
        <v>11</v>
      </c>
      <c r="B89" s="43"/>
      <c r="C89" s="43"/>
      <c r="D89" s="43"/>
      <c r="E89" s="43"/>
      <c r="F89" s="43"/>
      <c r="G89" s="43"/>
      <c r="H89" s="43"/>
      <c r="I89" s="43"/>
      <c r="J89" s="43"/>
    </row>
    <row r="90" spans="1:10" x14ac:dyDescent="0.25">
      <c r="A90" s="44" t="s">
        <v>32</v>
      </c>
      <c r="B90" s="45"/>
      <c r="C90" s="45"/>
      <c r="D90" s="45"/>
      <c r="E90" s="45"/>
      <c r="F90" s="45"/>
      <c r="G90" s="45"/>
      <c r="H90" s="45"/>
      <c r="I90" s="45"/>
      <c r="J90" s="45"/>
    </row>
    <row r="91" spans="1:10" ht="29.25" customHeight="1" x14ac:dyDescent="0.25">
      <c r="A91" s="43" t="s">
        <v>33</v>
      </c>
      <c r="B91" s="43"/>
      <c r="C91" s="43"/>
      <c r="D91" s="43"/>
      <c r="E91" s="43"/>
      <c r="F91" s="43"/>
      <c r="G91" s="43"/>
      <c r="H91" s="43"/>
      <c r="I91" s="43"/>
      <c r="J91" s="43"/>
    </row>
    <row r="92" spans="1:10" x14ac:dyDescent="0.25">
      <c r="A92" s="43" t="s">
        <v>8</v>
      </c>
      <c r="B92" s="43"/>
      <c r="C92" s="43"/>
      <c r="D92" s="43"/>
      <c r="E92" s="43"/>
      <c r="F92" s="43"/>
      <c r="G92" s="43"/>
      <c r="H92" s="43"/>
      <c r="I92" s="43"/>
      <c r="J92" s="43"/>
    </row>
    <row r="93" spans="1:10" ht="30.75" customHeight="1" x14ac:dyDescent="0.25">
      <c r="A93" s="43" t="s">
        <v>56</v>
      </c>
      <c r="B93" s="43"/>
      <c r="C93" s="43"/>
      <c r="D93" s="43"/>
      <c r="E93" s="43"/>
      <c r="F93" s="43"/>
      <c r="G93" s="43"/>
      <c r="H93" s="43"/>
      <c r="I93" s="43"/>
      <c r="J93" s="43"/>
    </row>
    <row r="94" spans="1:10" x14ac:dyDescent="0.25">
      <c r="A94" s="48" t="s">
        <v>55</v>
      </c>
      <c r="B94" s="48"/>
      <c r="C94" s="48"/>
      <c r="D94" s="48"/>
      <c r="E94" s="48"/>
      <c r="F94" s="48"/>
      <c r="G94" s="48"/>
      <c r="H94" s="48"/>
      <c r="I94" s="48"/>
      <c r="J94" s="30"/>
    </row>
    <row r="95" spans="1:10" x14ac:dyDescent="0.25">
      <c r="A95" s="40" t="s">
        <v>30</v>
      </c>
      <c r="B95" s="40"/>
      <c r="C95" s="40"/>
      <c r="D95" s="40"/>
      <c r="E95" s="40"/>
      <c r="F95" s="40"/>
      <c r="G95" s="40"/>
      <c r="H95" s="40"/>
      <c r="I95" s="40"/>
      <c r="J95" s="40"/>
    </row>
    <row r="96" spans="1:10" x14ac:dyDescent="0.25">
      <c r="A96" s="18"/>
      <c r="B96" s="18"/>
      <c r="C96" s="18"/>
      <c r="D96" s="18"/>
      <c r="E96" s="18"/>
      <c r="F96" s="18"/>
      <c r="G96" s="18"/>
      <c r="H96" s="18"/>
      <c r="I96" s="18"/>
      <c r="J96" s="18"/>
    </row>
    <row r="97" spans="1:10" x14ac:dyDescent="0.25">
      <c r="A97" s="43"/>
      <c r="B97" s="43"/>
      <c r="C97" s="43"/>
      <c r="D97" s="43"/>
      <c r="E97" s="43"/>
      <c r="F97" s="43"/>
      <c r="G97" s="43"/>
      <c r="H97" s="43"/>
      <c r="I97" s="43"/>
      <c r="J97" s="43"/>
    </row>
    <row r="98" spans="1:10" x14ac:dyDescent="0.25">
      <c r="A98" s="40"/>
      <c r="B98" s="40"/>
      <c r="C98" s="40"/>
      <c r="D98" s="40"/>
      <c r="E98" s="40"/>
      <c r="F98" s="40"/>
      <c r="G98" s="40"/>
      <c r="H98" s="40"/>
      <c r="I98" s="40"/>
      <c r="J98" s="40"/>
    </row>
  </sheetData>
  <mergeCells count="52">
    <mergeCell ref="A48:A49"/>
    <mergeCell ref="A84:A85"/>
    <mergeCell ref="A86:J86"/>
    <mergeCell ref="A54:A55"/>
    <mergeCell ref="A58:A59"/>
    <mergeCell ref="A60:A61"/>
    <mergeCell ref="A66:A67"/>
    <mergeCell ref="A73:A74"/>
    <mergeCell ref="A80:J80"/>
    <mergeCell ref="A62:A63"/>
    <mergeCell ref="A68:A69"/>
    <mergeCell ref="A82:A83"/>
    <mergeCell ref="A81:J81"/>
    <mergeCell ref="A52:A53"/>
    <mergeCell ref="A56:A57"/>
    <mergeCell ref="A98:J98"/>
    <mergeCell ref="A50:A51"/>
    <mergeCell ref="A97:J97"/>
    <mergeCell ref="A95:J95"/>
    <mergeCell ref="A88:J88"/>
    <mergeCell ref="A89:J89"/>
    <mergeCell ref="A90:J90"/>
    <mergeCell ref="A91:J91"/>
    <mergeCell ref="A92:J92"/>
    <mergeCell ref="A70:A71"/>
    <mergeCell ref="A64:A65"/>
    <mergeCell ref="A94:I94"/>
    <mergeCell ref="A93:J93"/>
    <mergeCell ref="A46:A47"/>
    <mergeCell ref="A1:J1"/>
    <mergeCell ref="A2:J2"/>
    <mergeCell ref="A3:J3"/>
    <mergeCell ref="A4:A5"/>
    <mergeCell ref="A6:A7"/>
    <mergeCell ref="A40:J40"/>
    <mergeCell ref="A8:A9"/>
    <mergeCell ref="A10:A11"/>
    <mergeCell ref="A28:A29"/>
    <mergeCell ref="A33:A34"/>
    <mergeCell ref="A30:A31"/>
    <mergeCell ref="A26:A27"/>
    <mergeCell ref="A12:A13"/>
    <mergeCell ref="A14:A15"/>
    <mergeCell ref="A16:A17"/>
    <mergeCell ref="A44:A45"/>
    <mergeCell ref="A18:A19"/>
    <mergeCell ref="A20:A21"/>
    <mergeCell ref="A24:A25"/>
    <mergeCell ref="A22:A23"/>
    <mergeCell ref="A39:J39"/>
    <mergeCell ref="A41:J41"/>
    <mergeCell ref="A42:A43"/>
  </mergeCells>
  <pageMargins left="0.4" right="0.35" top="0.44" bottom="0.38" header="0.3" footer="0.3"/>
  <pageSetup scale="84" fitToHeight="0" orientation="landscape" r:id="rId1"/>
  <headerFooter>
    <oddFooter>&amp;RPage &amp;P of &amp;N</oddFooter>
  </headerFooter>
  <rowBreaks count="2" manualBreakCount="2">
    <brk id="38" max="9" man="1"/>
    <brk id="78"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5FC22-D536-4D6D-BCF7-1ADA748A2DF2}">
  <dimension ref="A5:M26"/>
  <sheetViews>
    <sheetView workbookViewId="0">
      <selection activeCell="P17" sqref="P17"/>
    </sheetView>
  </sheetViews>
  <sheetFormatPr defaultRowHeight="15" x14ac:dyDescent="0.25"/>
  <sheetData>
    <row r="5" spans="1:11" x14ac:dyDescent="0.25">
      <c r="A5" s="49" t="s">
        <v>57</v>
      </c>
      <c r="B5" s="49"/>
      <c r="C5" s="49"/>
      <c r="D5" s="49"/>
      <c r="E5" s="49"/>
      <c r="F5" s="49"/>
      <c r="G5" s="49"/>
      <c r="H5" s="49"/>
      <c r="I5" s="49"/>
      <c r="J5" s="49"/>
      <c r="K5" s="49"/>
    </row>
    <row r="6" spans="1:11" x14ac:dyDescent="0.25">
      <c r="A6" s="49"/>
      <c r="B6" s="49"/>
      <c r="C6" s="49"/>
      <c r="D6" s="49"/>
      <c r="E6" s="49"/>
      <c r="F6" s="49"/>
      <c r="G6" s="49"/>
      <c r="H6" s="49"/>
      <c r="I6" s="49"/>
      <c r="J6" s="49"/>
      <c r="K6" s="49"/>
    </row>
    <row r="7" spans="1:11" x14ac:dyDescent="0.25">
      <c r="A7" s="49"/>
      <c r="B7" s="49"/>
      <c r="C7" s="49"/>
      <c r="D7" s="49"/>
      <c r="E7" s="49"/>
      <c r="F7" s="49"/>
      <c r="G7" s="49"/>
      <c r="H7" s="49"/>
      <c r="I7" s="49"/>
      <c r="J7" s="49"/>
      <c r="K7" s="49"/>
    </row>
    <row r="8" spans="1:11" x14ac:dyDescent="0.25">
      <c r="A8" s="49"/>
      <c r="B8" s="49"/>
      <c r="C8" s="49"/>
      <c r="D8" s="49"/>
      <c r="E8" s="49"/>
      <c r="F8" s="49"/>
      <c r="G8" s="49"/>
      <c r="H8" s="49"/>
      <c r="I8" s="49"/>
      <c r="J8" s="49"/>
      <c r="K8" s="49"/>
    </row>
    <row r="9" spans="1:11" x14ac:dyDescent="0.25">
      <c r="A9" s="49"/>
      <c r="B9" s="49"/>
      <c r="C9" s="49"/>
      <c r="D9" s="49"/>
      <c r="E9" s="49"/>
      <c r="F9" s="49"/>
      <c r="G9" s="49"/>
      <c r="H9" s="49"/>
      <c r="I9" s="49"/>
      <c r="J9" s="49"/>
      <c r="K9" s="49"/>
    </row>
    <row r="10" spans="1:11" x14ac:dyDescent="0.25">
      <c r="A10" s="49"/>
      <c r="B10" s="49"/>
      <c r="C10" s="49"/>
      <c r="D10" s="49"/>
      <c r="E10" s="49"/>
      <c r="F10" s="49"/>
      <c r="G10" s="49"/>
      <c r="H10" s="49"/>
      <c r="I10" s="49"/>
      <c r="J10" s="49"/>
      <c r="K10" s="49"/>
    </row>
    <row r="11" spans="1:11" x14ac:dyDescent="0.25">
      <c r="A11" s="49"/>
      <c r="B11" s="49"/>
      <c r="C11" s="49"/>
      <c r="D11" s="49"/>
      <c r="E11" s="49"/>
      <c r="F11" s="49"/>
      <c r="G11" s="49"/>
      <c r="H11" s="49"/>
      <c r="I11" s="49"/>
      <c r="J11" s="49"/>
      <c r="K11" s="49"/>
    </row>
    <row r="12" spans="1:11" x14ac:dyDescent="0.25">
      <c r="A12" s="49"/>
      <c r="B12" s="49"/>
      <c r="C12" s="49"/>
      <c r="D12" s="49"/>
      <c r="E12" s="49"/>
      <c r="F12" s="49"/>
      <c r="G12" s="49"/>
      <c r="H12" s="49"/>
      <c r="I12" s="49"/>
      <c r="J12" s="49"/>
      <c r="K12" s="49"/>
    </row>
    <row r="13" spans="1:11" x14ac:dyDescent="0.25">
      <c r="A13" s="49"/>
      <c r="B13" s="49"/>
      <c r="C13" s="49"/>
      <c r="D13" s="49"/>
      <c r="E13" s="49"/>
      <c r="F13" s="49"/>
      <c r="G13" s="49"/>
      <c r="H13" s="49"/>
      <c r="I13" s="49"/>
      <c r="J13" s="49"/>
      <c r="K13" s="49"/>
    </row>
    <row r="14" spans="1:11" x14ac:dyDescent="0.25">
      <c r="A14" s="49"/>
      <c r="B14" s="49"/>
      <c r="C14" s="49"/>
      <c r="D14" s="49"/>
      <c r="E14" s="49"/>
      <c r="F14" s="49"/>
      <c r="G14" s="49"/>
      <c r="H14" s="49"/>
      <c r="I14" s="49"/>
      <c r="J14" s="49"/>
      <c r="K14" s="49"/>
    </row>
    <row r="15" spans="1:11" x14ac:dyDescent="0.25">
      <c r="A15" s="49"/>
      <c r="B15" s="49"/>
      <c r="C15" s="49"/>
      <c r="D15" s="49"/>
      <c r="E15" s="49"/>
      <c r="F15" s="49"/>
      <c r="G15" s="49"/>
      <c r="H15" s="49"/>
      <c r="I15" s="49"/>
      <c r="J15" s="49"/>
      <c r="K15" s="49"/>
    </row>
    <row r="16" spans="1:11" x14ac:dyDescent="0.25">
      <c r="A16" s="49"/>
      <c r="B16" s="49"/>
      <c r="C16" s="49"/>
      <c r="D16" s="49"/>
      <c r="E16" s="49"/>
      <c r="F16" s="49"/>
      <c r="G16" s="49"/>
      <c r="H16" s="49"/>
      <c r="I16" s="49"/>
      <c r="J16" s="49"/>
      <c r="K16" s="49"/>
    </row>
    <row r="17" spans="1:13" x14ac:dyDescent="0.25">
      <c r="A17" s="49"/>
      <c r="B17" s="49"/>
      <c r="C17" s="49"/>
      <c r="D17" s="49"/>
      <c r="E17" s="49"/>
      <c r="F17" s="49"/>
      <c r="G17" s="49"/>
      <c r="H17" s="49"/>
      <c r="I17" s="49"/>
      <c r="J17" s="49"/>
      <c r="K17" s="49"/>
    </row>
    <row r="18" spans="1:13" x14ac:dyDescent="0.25">
      <c r="A18" s="49"/>
      <c r="B18" s="49"/>
      <c r="C18" s="49"/>
      <c r="D18" s="49"/>
      <c r="E18" s="49"/>
      <c r="F18" s="49"/>
      <c r="G18" s="49"/>
      <c r="H18" s="49"/>
      <c r="I18" s="49"/>
      <c r="J18" s="49"/>
      <c r="K18" s="49"/>
    </row>
    <row r="19" spans="1:13" x14ac:dyDescent="0.25">
      <c r="A19" s="49"/>
      <c r="B19" s="49"/>
      <c r="C19" s="49"/>
      <c r="D19" s="49"/>
      <c r="E19" s="49"/>
      <c r="F19" s="49"/>
      <c r="G19" s="49"/>
      <c r="H19" s="49"/>
      <c r="I19" s="49"/>
      <c r="J19" s="49"/>
      <c r="K19" s="49"/>
    </row>
    <row r="20" spans="1:13" x14ac:dyDescent="0.25">
      <c r="A20" s="49"/>
      <c r="B20" s="49"/>
      <c r="C20" s="49"/>
      <c r="D20" s="49"/>
      <c r="E20" s="49"/>
      <c r="F20" s="49"/>
      <c r="G20" s="49"/>
      <c r="H20" s="49"/>
      <c r="I20" s="49"/>
      <c r="J20" s="49"/>
      <c r="K20" s="49"/>
    </row>
    <row r="26" spans="1:13" ht="23.25" x14ac:dyDescent="0.35">
      <c r="M26" s="32"/>
    </row>
  </sheetData>
  <mergeCells count="1">
    <mergeCell ref="A5:K2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November 2024 SW Data</vt:lpstr>
      <vt:lpstr>Bets By Sport</vt:lpstr>
      <vt:lpstr>'November 2024 SW Data'!Print_Area</vt:lpstr>
    </vt:vector>
  </TitlesOfParts>
  <Company>Maryland Lottery and Gaming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Nielsen</dc:creator>
  <cp:lastModifiedBy>Elkin, Seth</cp:lastModifiedBy>
  <cp:lastPrinted>2024-12-10T15:40:24Z</cp:lastPrinted>
  <dcterms:created xsi:type="dcterms:W3CDTF">2021-12-21T00:51:22Z</dcterms:created>
  <dcterms:modified xsi:type="dcterms:W3CDTF">2024-12-10T15:57:44Z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alidSession">
    <vt:lpwstr>False</vt:lpwstr>
  </property>
</Properties>
</file>