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93C3B841-DA89-44B3-BF5B-BA4EF912E2D4}" xr6:coauthVersionLast="36" xr6:coauthVersionMax="36" xr10:uidLastSave="{00000000-0000-0000-0000-000000000000}"/>
  <bookViews>
    <workbookView xWindow="0" yWindow="0" windowWidth="28800" windowHeight="12228" tabRatio="609" xr2:uid="{00000000-000D-0000-FFFF-FFFF00000000}"/>
  </bookViews>
  <sheets>
    <sheet name="July 2023 SW Data" sheetId="14" r:id="rId1"/>
    <sheet name="July 2023 Bets By Sport" sheetId="16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'July 2023 SW Data'!$A$1:$J$77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4" l="1"/>
  <c r="E50" i="14"/>
  <c r="B68" i="14" l="1"/>
  <c r="B73" i="14" s="1"/>
  <c r="B28" i="14"/>
  <c r="E7" i="14" l="1"/>
  <c r="E6" i="14" l="1"/>
  <c r="A40" i="14" l="1"/>
  <c r="B20" i="14"/>
  <c r="B46" i="14" l="1"/>
  <c r="B44" i="14" s="1"/>
  <c r="B52" i="14" s="1"/>
  <c r="B48" i="14" s="1"/>
  <c r="B56" i="14" s="1"/>
  <c r="B54" i="14" s="1"/>
  <c r="B50" i="14" s="1"/>
  <c r="B58" i="14"/>
  <c r="B64" i="14" s="1"/>
  <c r="B27" i="14"/>
  <c r="B14" i="14"/>
  <c r="B12" i="14" s="1"/>
  <c r="B22" i="14" s="1"/>
  <c r="B10" i="14" s="1"/>
  <c r="B62" i="14" l="1"/>
  <c r="B67" i="14" s="1"/>
  <c r="B72" i="14" s="1"/>
  <c r="B6" i="14"/>
  <c r="B24" i="14" s="1"/>
  <c r="B8" i="14" s="1"/>
  <c r="B16" i="14" s="1"/>
  <c r="B18" i="14"/>
  <c r="B60" i="14" l="1"/>
  <c r="E15" i="14" l="1"/>
  <c r="E13" i="14"/>
  <c r="E11" i="14"/>
  <c r="E12" i="14" l="1"/>
  <c r="E14" i="14"/>
  <c r="E10" i="14"/>
  <c r="E22" i="14"/>
  <c r="E21" i="14"/>
  <c r="E23" i="14"/>
  <c r="E20" i="14"/>
  <c r="E18" i="14" l="1"/>
  <c r="I28" i="14"/>
  <c r="J27" i="14"/>
  <c r="E62" i="14"/>
  <c r="E16" i="14"/>
  <c r="E8" i="14"/>
  <c r="E46" i="14"/>
  <c r="E52" i="14"/>
  <c r="E48" i="14"/>
  <c r="E49" i="14"/>
  <c r="E57" i="14"/>
  <c r="D27" i="14"/>
  <c r="D67" i="14"/>
  <c r="I68" i="14"/>
  <c r="E9" i="14"/>
  <c r="E47" i="14"/>
  <c r="E53" i="14"/>
  <c r="G68" i="14" l="1"/>
  <c r="J68" i="14"/>
  <c r="D68" i="14"/>
  <c r="F68" i="14"/>
  <c r="C68" i="14"/>
  <c r="I67" i="14"/>
  <c r="G67" i="14"/>
  <c r="C67" i="14"/>
  <c r="J67" i="14"/>
  <c r="J72" i="14" s="1"/>
  <c r="F67" i="14"/>
  <c r="E60" i="14"/>
  <c r="E61" i="14"/>
  <c r="D72" i="14"/>
  <c r="I73" i="14"/>
  <c r="E64" i="14"/>
  <c r="E65" i="14"/>
  <c r="E58" i="14"/>
  <c r="E59" i="14"/>
  <c r="H68" i="14"/>
  <c r="H67" i="14"/>
  <c r="E19" i="14"/>
  <c r="H27" i="14"/>
  <c r="H28" i="14"/>
  <c r="D28" i="14"/>
  <c r="G28" i="14"/>
  <c r="F28" i="14"/>
  <c r="J28" i="14"/>
  <c r="C28" i="14"/>
  <c r="G27" i="14"/>
  <c r="I27" i="14"/>
  <c r="C27" i="14"/>
  <c r="E27" i="14" s="1"/>
  <c r="F27" i="14"/>
  <c r="E17" i="14"/>
  <c r="E56" i="14"/>
  <c r="E54" i="14"/>
  <c r="E55" i="14"/>
  <c r="E25" i="14"/>
  <c r="E45" i="14"/>
  <c r="E24" i="14"/>
  <c r="E63" i="14"/>
  <c r="E44" i="14"/>
  <c r="H73" i="14" l="1"/>
  <c r="H72" i="14"/>
  <c r="E28" i="14"/>
  <c r="J73" i="14"/>
  <c r="G72" i="14"/>
  <c r="F73" i="14"/>
  <c r="F72" i="14"/>
  <c r="D73" i="14"/>
  <c r="G73" i="14"/>
  <c r="E68" i="14"/>
  <c r="C73" i="14"/>
  <c r="I72" i="14"/>
  <c r="C72" i="14"/>
  <c r="E72" i="14" s="1"/>
  <c r="E67" i="14"/>
  <c r="E73" i="14" l="1"/>
</calcChain>
</file>

<file path=xl/sharedStrings.xml><?xml version="1.0" encoding="utf-8"?>
<sst xmlns="http://schemas.openxmlformats.org/spreadsheetml/2006/main" count="128" uniqueCount="68">
  <si>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</si>
  <si>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</si>
  <si>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</si>
  <si>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</si>
  <si>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</si>
  <si>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</si>
  <si>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</si>
  <si>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</si>
  <si>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</si>
  <si>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</si>
  <si>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</si>
  <si>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</si>
  <si>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</si>
  <si>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</si>
  <si>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</si>
  <si>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</si>
  <si>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</si>
  <si>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</si>
  <si>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</si>
  <si>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</si>
  <si>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</si>
  <si>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</si>
  <si>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</si>
  <si>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</si>
  <si>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</si>
  <si>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</si>
  <si>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</si>
  <si>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</si>
  <si>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</si>
  <si>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</si>
  <si>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</si>
  <si>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</si>
  <si>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</si>
  <si>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</si>
  <si>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</si>
  <si>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</si>
  <si>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</si>
  <si>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</si>
  <si>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</si>
  <si>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</si>
  <si>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</si>
  <si>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</si>
  <si>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</si>
  <si>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</si>
  <si>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</si>
  <si>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</si>
  <si>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</si>
  <si>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</si>
  <si>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</si>
  <si>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Maryland Lottery and Gaming - Sports Wagering - Bet Type</t>
  </si>
  <si>
    <t>Total Wagered</t>
  </si>
  <si>
    <t>% of Total</t>
  </si>
  <si>
    <t>Total Payouts</t>
  </si>
  <si>
    <t>Hold</t>
  </si>
  <si>
    <t>Total</t>
  </si>
  <si>
    <t>Fiscal Year 2024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</si>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</sst>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0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16" fontId="6" fillId="0" borderId="0" xfId="0" applyNumberFormat="1" applyFont="1"/>
    <xf numFmtId="0" fontId="5" fillId="0" borderId="0" xfId="0" applyFont="1"/>
    <xf numFmtId="167" fontId="8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6" fillId="0" borderId="0" xfId="0" quotePrefix="1" applyFont="1" applyAlignment="1"/>
    <xf numFmtId="169" fontId="0" fillId="2" borderId="1" xfId="0" applyNumberFormat="1" applyFill="1" applyBorder="1" applyAlignment="1">
      <alignment horizontal="center"/>
    </xf>
    <xf numFmtId="7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7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169" fontId="0" fillId="3" borderId="1" xfId="0" applyNumberForma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center"/>
    </xf>
    <xf numFmtId="0" fontId="14" fillId="0" borderId="0" xfId="0" applyFont="1" applyAlignment="1">
      <alignment horizontal="right"/>
    </xf>
    <xf numFmtId="165" fontId="0" fillId="0" borderId="5" xfId="0" applyNumberFormat="1" applyBorder="1" applyAlignment="1">
      <alignment horizontal="right"/>
    </xf>
    <xf numFmtId="164" fontId="0" fillId="0" borderId="5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6" fillId="0" borderId="0" xfId="0" quotePrefix="1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left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77"/>
  <sheetViews>
    <sheetView tabSelected="1" zoomScaleNormal="100" workbookViewId="0">
      <pane ySplit="2" topLeftCell="A15" activePane="bottomLeft" state="frozen"/>
      <selection pane="bottomLeft" activeCell="C80" sqref="C80"/>
    </sheetView>
  </sheetViews>
  <sheetFormatPr defaultRowHeight="14.4" x14ac:dyDescent="0.3"/>
  <cols>
    <col min="1" max="1" width="26.109375" customWidth="1"/>
    <col min="2" max="2" width="11" customWidth="1"/>
    <col min="3" max="4" width="17.33203125" bestFit="1" customWidth="1"/>
    <col min="5" max="5" width="8.88671875" customWidth="1"/>
    <col min="6" max="6" width="15.5546875" bestFit="1" customWidth="1"/>
    <col min="7" max="7" width="15.33203125" customWidth="1"/>
    <col min="8" max="8" width="15.33203125" bestFit="1" customWidth="1"/>
    <col min="9" max="9" width="14.5546875" bestFit="1" customWidth="1"/>
    <col min="10" max="10" width="13.5546875" bestFit="1" customWidth="1"/>
    <col min="11" max="11" width="12.6640625" customWidth="1"/>
    <col min="12" max="12" width="8.88671875" customWidth="1"/>
    <col min="13" max="13" width="14.33203125" bestFit="1" customWidth="1"/>
    <col min="14" max="14" width="12.109375" customWidth="1"/>
    <col min="15" max="15" width="12.5546875" bestFit="1" customWidth="1"/>
    <col min="16" max="16" width="13.44140625" customWidth="1"/>
    <col min="17" max="17" width="10.33203125" customWidth="1"/>
    <col min="18" max="18" width="14.33203125" bestFit="1" customWidth="1"/>
    <col min="19" max="19" width="13.5546875" bestFit="1" customWidth="1"/>
    <col min="20" max="20" width="15.33203125" bestFit="1" customWidth="1"/>
    <col min="21" max="21" width="14.33203125" bestFit="1" customWidth="1"/>
    <col min="22" max="24" width="9.109375" style="1"/>
    <col min="25" max="26" width="12.88671875" style="1" bestFit="1" customWidth="1"/>
    <col min="27" max="27" width="10.44140625" style="1" customWidth="1"/>
    <col min="28" max="31" width="13.109375" style="1" customWidth="1"/>
    <col min="32" max="32" width="3.5546875" style="1" customWidth="1"/>
    <col min="33" max="34" width="11.6640625" style="1" bestFit="1" customWidth="1"/>
    <col min="35" max="36" width="9.44140625" style="1" bestFit="1" customWidth="1"/>
    <col min="37" max="37" width="10.88671875" style="1" bestFit="1" customWidth="1"/>
    <col min="38" max="38" width="9.5546875" style="1" bestFit="1" customWidth="1"/>
    <col min="39" max="39" width="9.33203125" style="1" bestFit="1" customWidth="1"/>
    <col min="40" max="44" width="9.109375" style="1"/>
  </cols>
  <sheetData>
    <row r="1" spans="1:39" ht="23.4" x14ac:dyDescent="0.3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L1" s="5"/>
      <c r="M1" s="5"/>
      <c r="N1" s="5"/>
      <c r="O1" s="5"/>
      <c r="P1" s="5"/>
      <c r="Q1" s="28"/>
    </row>
    <row r="2" spans="1:39" ht="23.4" x14ac:dyDescent="0.45">
      <c r="A2" s="55">
        <v>45138</v>
      </c>
      <c r="B2" s="55"/>
      <c r="C2" s="55"/>
      <c r="D2" s="55"/>
      <c r="E2" s="55"/>
      <c r="F2" s="55"/>
      <c r="G2" s="55"/>
      <c r="H2" s="55"/>
      <c r="I2" s="55"/>
      <c r="J2" s="55"/>
      <c r="L2" s="6"/>
      <c r="M2" s="6"/>
      <c r="N2" s="6"/>
      <c r="O2" s="6"/>
      <c r="P2" s="6"/>
      <c r="Q2" s="27"/>
    </row>
    <row r="3" spans="1:39" ht="23.4" x14ac:dyDescent="0.4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</row>
    <row r="4" spans="1:39" x14ac:dyDescent="0.3">
      <c r="A4" s="56" t="s">
        <v>2</v>
      </c>
      <c r="B4" s="15" t="s">
        <v>3</v>
      </c>
      <c r="C4" s="16"/>
      <c r="D4" s="16"/>
      <c r="E4" s="16"/>
      <c r="F4" s="16" t="s">
        <v>21</v>
      </c>
      <c r="G4" s="16" t="s">
        <v>20</v>
      </c>
      <c r="H4" s="16"/>
      <c r="I4" s="16" t="s">
        <v>19</v>
      </c>
      <c r="J4" s="16" t="s">
        <v>11</v>
      </c>
    </row>
    <row r="5" spans="1:39" ht="15" customHeight="1" x14ac:dyDescent="0.3">
      <c r="A5" s="57"/>
      <c r="B5" s="15" t="s">
        <v>18</v>
      </c>
      <c r="C5" s="29" t="s">
        <v>7</v>
      </c>
      <c r="D5" s="29" t="s">
        <v>0</v>
      </c>
      <c r="E5" s="29" t="s">
        <v>8</v>
      </c>
      <c r="F5" s="29" t="s">
        <v>24</v>
      </c>
      <c r="G5" s="29" t="s">
        <v>33</v>
      </c>
      <c r="H5" s="29" t="s">
        <v>1</v>
      </c>
      <c r="I5" s="29" t="s">
        <v>22</v>
      </c>
      <c r="J5" s="29" t="s">
        <v>23</v>
      </c>
    </row>
    <row r="6" spans="1:39" x14ac:dyDescent="0.3">
      <c r="A6" s="50" t="s">
        <v>14</v>
      </c>
      <c r="B6" s="19">
        <f>+B10</f>
        <v>45138</v>
      </c>
      <c r="C6" s="20">
        <v>701479.59</v>
      </c>
      <c r="D6" s="20">
        <v>584488.78</v>
      </c>
      <c r="E6" s="21">
        <f t="shared" ref="E6:E25" si="0">IF(C6=0,"N/A",+(C6-D6)/C6)</f>
        <v>0.1667772115793133</v>
      </c>
      <c r="F6" s="20">
        <v>0</v>
      </c>
      <c r="G6" s="20">
        <v>1753.5989750000001</v>
      </c>
      <c r="H6" s="20">
        <v>115237.21102499994</v>
      </c>
      <c r="I6" s="20">
        <v>17285.581653749989</v>
      </c>
      <c r="J6" s="20">
        <v>2250.7600000000002</v>
      </c>
    </row>
    <row r="7" spans="1:39" x14ac:dyDescent="0.3">
      <c r="A7" s="50"/>
      <c r="B7" s="22" t="s">
        <v>18</v>
      </c>
      <c r="C7" s="20">
        <v>701479.59</v>
      </c>
      <c r="D7" s="20">
        <v>584488.78</v>
      </c>
      <c r="E7" s="21">
        <f t="shared" si="0"/>
        <v>0.1667772115793133</v>
      </c>
      <c r="F7" s="20">
        <v>0</v>
      </c>
      <c r="G7" s="20">
        <v>1753.5989750000001</v>
      </c>
      <c r="H7" s="20">
        <v>115237.21102499994</v>
      </c>
      <c r="I7" s="20">
        <v>17285.581653749989</v>
      </c>
      <c r="J7" s="20">
        <v>2250.7600000000002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3">
      <c r="A8" s="49" t="s">
        <v>25</v>
      </c>
      <c r="B8" s="23">
        <f>+B24</f>
        <v>45138</v>
      </c>
      <c r="C8" s="24">
        <v>61562.69</v>
      </c>
      <c r="D8" s="24">
        <v>54786.58</v>
      </c>
      <c r="E8" s="25">
        <f t="shared" si="0"/>
        <v>0.11006845217452324</v>
      </c>
      <c r="F8" s="24">
        <v>0</v>
      </c>
      <c r="G8" s="24">
        <v>153.90672500000002</v>
      </c>
      <c r="H8" s="24">
        <v>6622.2032750000008</v>
      </c>
      <c r="I8" s="24">
        <v>993.33049125000002</v>
      </c>
      <c r="J8" s="24">
        <v>1395.84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3">
      <c r="A9" s="49"/>
      <c r="B9" s="26" t="s">
        <v>18</v>
      </c>
      <c r="C9" s="24">
        <v>61562.69</v>
      </c>
      <c r="D9" s="24">
        <v>54786.58</v>
      </c>
      <c r="E9" s="25">
        <f t="shared" si="0"/>
        <v>0.11006845217452324</v>
      </c>
      <c r="F9" s="24">
        <v>0</v>
      </c>
      <c r="G9" s="24">
        <v>153.90672500000002</v>
      </c>
      <c r="H9" s="24">
        <v>6622.2032750000008</v>
      </c>
      <c r="I9" s="24">
        <v>993.33049125000002</v>
      </c>
      <c r="J9" s="24">
        <v>1395.84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3">
      <c r="A10" s="50" t="s">
        <v>37</v>
      </c>
      <c r="B10" s="19">
        <f>+B22</f>
        <v>45138</v>
      </c>
      <c r="C10" s="20">
        <v>630730.48</v>
      </c>
      <c r="D10" s="20">
        <v>523760.45</v>
      </c>
      <c r="E10" s="21">
        <f t="shared" si="0"/>
        <v>0.16959705197693944</v>
      </c>
      <c r="F10" s="20">
        <v>0</v>
      </c>
      <c r="G10" s="20">
        <v>1573.4061999999999</v>
      </c>
      <c r="H10" s="20">
        <v>105396.62379999997</v>
      </c>
      <c r="I10" s="20">
        <v>15809.493569999995</v>
      </c>
      <c r="J10" s="20">
        <v>6405.31</v>
      </c>
    </row>
    <row r="11" spans="1:39" x14ac:dyDescent="0.3">
      <c r="A11" s="50"/>
      <c r="B11" s="22" t="s">
        <v>18</v>
      </c>
      <c r="C11" s="20">
        <v>630730.48</v>
      </c>
      <c r="D11" s="20">
        <v>523760.45</v>
      </c>
      <c r="E11" s="21">
        <f t="shared" si="0"/>
        <v>0.16959705197693944</v>
      </c>
      <c r="F11" s="20">
        <v>0</v>
      </c>
      <c r="G11" s="20">
        <v>1573.4061999999999</v>
      </c>
      <c r="H11" s="20">
        <v>105396.62379999997</v>
      </c>
      <c r="I11" s="20">
        <v>15809.493569999995</v>
      </c>
      <c r="J11" s="20">
        <v>6405.31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3">
      <c r="A12" s="49" t="s">
        <v>38</v>
      </c>
      <c r="B12" s="23">
        <f>+B14</f>
        <v>45138</v>
      </c>
      <c r="C12" s="24">
        <v>1178521.19</v>
      </c>
      <c r="D12" s="24">
        <v>925210.13</v>
      </c>
      <c r="E12" s="25">
        <f t="shared" si="0"/>
        <v>0.21493975852907657</v>
      </c>
      <c r="F12" s="24">
        <v>0</v>
      </c>
      <c r="G12" s="24">
        <v>2872.7329749999999</v>
      </c>
      <c r="H12" s="24">
        <v>245313.24702499996</v>
      </c>
      <c r="I12" s="24">
        <v>36796.987053749996</v>
      </c>
      <c r="J12" s="24">
        <v>23257.38</v>
      </c>
    </row>
    <row r="13" spans="1:39" x14ac:dyDescent="0.3">
      <c r="A13" s="49"/>
      <c r="B13" s="26" t="s">
        <v>18</v>
      </c>
      <c r="C13" s="24">
        <v>1178521.19</v>
      </c>
      <c r="D13" s="24">
        <v>925210.13</v>
      </c>
      <c r="E13" s="25">
        <f t="shared" si="0"/>
        <v>0.21493975852907657</v>
      </c>
      <c r="F13" s="24">
        <v>0</v>
      </c>
      <c r="G13" s="24">
        <v>2872.7329749999999</v>
      </c>
      <c r="H13" s="24">
        <v>245313.24702499996</v>
      </c>
      <c r="I13" s="24">
        <v>36796.987053749996</v>
      </c>
      <c r="J13" s="24">
        <v>23257.38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3">
      <c r="A14" s="50" t="s">
        <v>39</v>
      </c>
      <c r="B14" s="19">
        <f>+B20</f>
        <v>45138</v>
      </c>
      <c r="C14" s="20">
        <v>2457943.7200000002</v>
      </c>
      <c r="D14" s="20">
        <v>2245824.16</v>
      </c>
      <c r="E14" s="21">
        <f t="shared" si="0"/>
        <v>8.6299600057563583E-2</v>
      </c>
      <c r="F14" s="20">
        <v>0</v>
      </c>
      <c r="G14" s="20">
        <v>6142.8293000000012</v>
      </c>
      <c r="H14" s="20">
        <v>205976.73070000004</v>
      </c>
      <c r="I14" s="20">
        <v>30896.509605000007</v>
      </c>
      <c r="J14" s="20">
        <v>59787.41</v>
      </c>
    </row>
    <row r="15" spans="1:39" x14ac:dyDescent="0.3">
      <c r="A15" s="50"/>
      <c r="B15" s="22" t="s">
        <v>18</v>
      </c>
      <c r="C15" s="20">
        <v>2457943.7200000002</v>
      </c>
      <c r="D15" s="20">
        <v>2245824.16</v>
      </c>
      <c r="E15" s="21">
        <f t="shared" si="0"/>
        <v>8.6299600057563583E-2</v>
      </c>
      <c r="F15" s="20">
        <v>0</v>
      </c>
      <c r="G15" s="20">
        <v>6142.8293000000012</v>
      </c>
      <c r="H15" s="20">
        <v>205976.73070000004</v>
      </c>
      <c r="I15" s="20">
        <v>30896.509605000007</v>
      </c>
      <c r="J15" s="20">
        <v>59787.41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3">
      <c r="A16" s="49" t="s">
        <v>26</v>
      </c>
      <c r="B16" s="23">
        <f>+B8</f>
        <v>45138</v>
      </c>
      <c r="C16" s="24">
        <v>181835.17</v>
      </c>
      <c r="D16" s="24">
        <v>149774.12</v>
      </c>
      <c r="E16" s="25">
        <f t="shared" si="0"/>
        <v>0.17631930060614795</v>
      </c>
      <c r="F16" s="24">
        <v>0</v>
      </c>
      <c r="G16" s="24">
        <v>454.58792500000004</v>
      </c>
      <c r="H16" s="24">
        <v>31606.462075000018</v>
      </c>
      <c r="I16" s="24">
        <v>4740.9693112500026</v>
      </c>
      <c r="J16" s="24">
        <v>589.45000000000005</v>
      </c>
      <c r="AF16" s="3"/>
      <c r="AG16" s="3"/>
      <c r="AH16" s="3"/>
      <c r="AI16" s="3"/>
      <c r="AJ16" s="3"/>
      <c r="AK16" s="3"/>
      <c r="AL16" s="3"/>
      <c r="AM16" s="3"/>
    </row>
    <row r="17" spans="1:39" x14ac:dyDescent="0.3">
      <c r="A17" s="49"/>
      <c r="B17" s="26" t="s">
        <v>18</v>
      </c>
      <c r="C17" s="24">
        <v>181835.17</v>
      </c>
      <c r="D17" s="24">
        <v>149774.12</v>
      </c>
      <c r="E17" s="25">
        <f t="shared" si="0"/>
        <v>0.17631930060614795</v>
      </c>
      <c r="F17" s="24">
        <v>0</v>
      </c>
      <c r="G17" s="24">
        <v>454.58792500000004</v>
      </c>
      <c r="H17" s="24">
        <v>31606.462075000018</v>
      </c>
      <c r="I17" s="24">
        <v>4740.9693112500026</v>
      </c>
      <c r="J17" s="24">
        <v>589.45000000000005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3">
      <c r="A18" s="50" t="s">
        <v>36</v>
      </c>
      <c r="B18" s="19">
        <f>+B10</f>
        <v>45138</v>
      </c>
      <c r="C18" s="20">
        <v>206153.61</v>
      </c>
      <c r="D18" s="20">
        <v>188801.51</v>
      </c>
      <c r="E18" s="21">
        <f t="shared" ref="E18:E19" si="1">IF(C18=0,"N/A",+(C18-D18)/C18)</f>
        <v>8.4170730747814587E-2</v>
      </c>
      <c r="F18" s="20">
        <v>0</v>
      </c>
      <c r="G18" s="20">
        <v>515.03402499999993</v>
      </c>
      <c r="H18" s="20">
        <v>16837.065974999976</v>
      </c>
      <c r="I18" s="20">
        <v>2525.5598962499962</v>
      </c>
      <c r="J18" s="20">
        <v>367.34</v>
      </c>
      <c r="AF18" s="3"/>
      <c r="AG18" s="3"/>
      <c r="AH18" s="3"/>
      <c r="AI18" s="3"/>
      <c r="AJ18" s="3"/>
      <c r="AK18" s="3"/>
      <c r="AL18" s="3"/>
      <c r="AM18" s="3"/>
    </row>
    <row r="19" spans="1:39" x14ac:dyDescent="0.3">
      <c r="A19" s="50"/>
      <c r="B19" s="22" t="s">
        <v>18</v>
      </c>
      <c r="C19" s="20">
        <v>206153.61</v>
      </c>
      <c r="D19" s="20">
        <v>188801.51</v>
      </c>
      <c r="E19" s="21">
        <f t="shared" si="1"/>
        <v>8.4170730747814587E-2</v>
      </c>
      <c r="F19" s="20">
        <v>0</v>
      </c>
      <c r="G19" s="20">
        <v>515.03402499999993</v>
      </c>
      <c r="H19" s="20">
        <v>16837.065974999976</v>
      </c>
      <c r="I19" s="20">
        <v>2525.5598962499962</v>
      </c>
      <c r="J19" s="20">
        <v>367.34</v>
      </c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3">
      <c r="A20" s="49" t="s">
        <v>16</v>
      </c>
      <c r="B20" s="23">
        <f>+A2</f>
        <v>45138</v>
      </c>
      <c r="C20" s="24">
        <v>3515653.1</v>
      </c>
      <c r="D20" s="24">
        <v>2826742.25</v>
      </c>
      <c r="E20" s="25">
        <f t="shared" si="0"/>
        <v>0.19595529775107789</v>
      </c>
      <c r="F20" s="24">
        <v>0</v>
      </c>
      <c r="G20" s="24">
        <v>8789.1327500000007</v>
      </c>
      <c r="H20" s="24">
        <v>680121.7172500001</v>
      </c>
      <c r="I20" s="24">
        <v>102018.25758750002</v>
      </c>
      <c r="J20" s="24">
        <v>51420.2</v>
      </c>
    </row>
    <row r="21" spans="1:39" x14ac:dyDescent="0.3">
      <c r="A21" s="49"/>
      <c r="B21" s="26" t="s">
        <v>18</v>
      </c>
      <c r="C21" s="24">
        <v>3515653.1</v>
      </c>
      <c r="D21" s="24">
        <v>2826742.25</v>
      </c>
      <c r="E21" s="25">
        <f t="shared" si="0"/>
        <v>0.19595529775107789</v>
      </c>
      <c r="F21" s="24">
        <v>0</v>
      </c>
      <c r="G21" s="24">
        <v>8789.1327500000007</v>
      </c>
      <c r="H21" s="24">
        <v>680121.7172500001</v>
      </c>
      <c r="I21" s="24">
        <v>102018.25758750002</v>
      </c>
      <c r="J21" s="24">
        <v>51420.2</v>
      </c>
      <c r="Y21" s="3"/>
      <c r="Z21" s="3"/>
      <c r="AA21" s="3"/>
      <c r="AB21" s="3"/>
      <c r="AC21" s="3"/>
      <c r="AD21" s="3"/>
      <c r="AE21" s="3"/>
      <c r="AF21" s="4"/>
      <c r="AG21" s="4"/>
      <c r="AH21" s="4"/>
      <c r="AI21" s="4"/>
      <c r="AJ21" s="4"/>
      <c r="AK21" s="4"/>
      <c r="AL21" s="4"/>
      <c r="AM21" s="4"/>
    </row>
    <row r="22" spans="1:39" x14ac:dyDescent="0.3">
      <c r="A22" s="61" t="s">
        <v>6</v>
      </c>
      <c r="B22" s="31">
        <f>+B12</f>
        <v>45138</v>
      </c>
      <c r="C22" s="32">
        <v>677796.08</v>
      </c>
      <c r="D22" s="32">
        <v>562401.65</v>
      </c>
      <c r="E22" s="33">
        <f t="shared" si="0"/>
        <v>0.17024947975503185</v>
      </c>
      <c r="F22" s="32">
        <v>0</v>
      </c>
      <c r="G22" s="32">
        <v>1694.4902</v>
      </c>
      <c r="H22" s="32">
        <v>113699.93979999993</v>
      </c>
      <c r="I22" s="32">
        <v>17054.990969999988</v>
      </c>
      <c r="J22" s="32">
        <v>13291.02</v>
      </c>
    </row>
    <row r="23" spans="1:39" x14ac:dyDescent="0.3">
      <c r="A23" s="61"/>
      <c r="B23" s="34" t="s">
        <v>18</v>
      </c>
      <c r="C23" s="32">
        <v>677796.08</v>
      </c>
      <c r="D23" s="32">
        <v>562401.65</v>
      </c>
      <c r="E23" s="33">
        <f t="shared" si="0"/>
        <v>0.17024947975503185</v>
      </c>
      <c r="F23" s="32">
        <v>0</v>
      </c>
      <c r="G23" s="32">
        <v>1694.4902</v>
      </c>
      <c r="H23" s="32">
        <v>113699.93979999993</v>
      </c>
      <c r="I23" s="32">
        <v>17054.990969999988</v>
      </c>
      <c r="J23" s="32">
        <v>13291.02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3">
      <c r="A24" s="58" t="s">
        <v>15</v>
      </c>
      <c r="B24" s="23">
        <f>+B6</f>
        <v>45138</v>
      </c>
      <c r="C24" s="24">
        <v>274764.5</v>
      </c>
      <c r="D24" s="24">
        <v>252427.25</v>
      </c>
      <c r="E24" s="25">
        <f t="shared" si="0"/>
        <v>8.1295982559610139E-2</v>
      </c>
      <c r="F24" s="24">
        <v>0</v>
      </c>
      <c r="G24" s="24">
        <v>686.91125</v>
      </c>
      <c r="H24" s="24">
        <v>21650.338749999999</v>
      </c>
      <c r="I24" s="24">
        <v>3247.5508124999997</v>
      </c>
      <c r="J24" s="24">
        <v>408.5</v>
      </c>
    </row>
    <row r="25" spans="1:39" x14ac:dyDescent="0.3">
      <c r="A25" s="58"/>
      <c r="B25" s="26" t="s">
        <v>18</v>
      </c>
      <c r="C25" s="24">
        <v>274764.5</v>
      </c>
      <c r="D25" s="24">
        <v>252427.25</v>
      </c>
      <c r="E25" s="25">
        <f t="shared" si="0"/>
        <v>8.1295982559610139E-2</v>
      </c>
      <c r="F25" s="24">
        <v>0</v>
      </c>
      <c r="G25" s="24">
        <v>686.91125</v>
      </c>
      <c r="H25" s="24">
        <v>21650.338749999999</v>
      </c>
      <c r="I25" s="24">
        <v>3247.5508124999997</v>
      </c>
      <c r="J25" s="24">
        <v>408.5</v>
      </c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7.5" customHeight="1" x14ac:dyDescent="0.3">
      <c r="A26" s="7"/>
      <c r="B26" s="7"/>
      <c r="C26" s="8"/>
      <c r="D26" s="8"/>
      <c r="E26" s="9"/>
      <c r="F26" s="8"/>
      <c r="G26" s="8"/>
      <c r="H26" s="8"/>
      <c r="I26" s="8"/>
      <c r="J26" s="8"/>
    </row>
    <row r="27" spans="1:39" x14ac:dyDescent="0.3">
      <c r="A27" s="51" t="s">
        <v>4</v>
      </c>
      <c r="B27" s="14">
        <f>+B20</f>
        <v>45138</v>
      </c>
      <c r="C27" s="17">
        <f>+C20+C14+C12+C22+C10+C6+C24+C8+C16+C18</f>
        <v>9886440.129999999</v>
      </c>
      <c r="D27" s="17">
        <f>+D20+D14+D12+D22+D10+D6+D24+D8+D16+D18</f>
        <v>8314216.8800000008</v>
      </c>
      <c r="E27" s="9">
        <f t="shared" ref="E27" si="2">+(C27-D27)/C27</f>
        <v>0.15902824771366902</v>
      </c>
      <c r="F27" s="17">
        <f t="shared" ref="F27:J28" si="3">+F20+F14+F12+F22+F10+F6+F24+F8+F16+F18</f>
        <v>0</v>
      </c>
      <c r="G27" s="17">
        <f t="shared" si="3"/>
        <v>24636.630325000006</v>
      </c>
      <c r="H27" s="17">
        <f t="shared" si="3"/>
        <v>1542461.5396749999</v>
      </c>
      <c r="I27" s="17">
        <f t="shared" si="3"/>
        <v>231369.23095124998</v>
      </c>
      <c r="J27" s="17">
        <f t="shared" si="3"/>
        <v>159173.21</v>
      </c>
      <c r="Y27" s="3"/>
      <c r="Z27" s="3"/>
      <c r="AA27" s="3"/>
      <c r="AB27" s="3"/>
      <c r="AC27" s="3"/>
      <c r="AD27" s="3"/>
      <c r="AE27" s="3"/>
    </row>
    <row r="28" spans="1:39" x14ac:dyDescent="0.3">
      <c r="A28" s="51"/>
      <c r="B28" s="15" t="str">
        <f>+B25</f>
        <v>FYTD</v>
      </c>
      <c r="C28" s="17">
        <f>+C21+C15+C13+C23+C11+C7+C25+C9+C17+C19</f>
        <v>9886440.129999999</v>
      </c>
      <c r="D28" s="17">
        <f>+D21+D15+D13+D23+D11+D7+D25+D9+D17+D19</f>
        <v>8314216.8800000008</v>
      </c>
      <c r="E28" s="9">
        <f t="shared" ref="E28" si="4">+(C28-D28)/C28</f>
        <v>0.15902824771366902</v>
      </c>
      <c r="F28" s="17">
        <f t="shared" si="3"/>
        <v>0</v>
      </c>
      <c r="G28" s="17">
        <f t="shared" si="3"/>
        <v>24636.630325000006</v>
      </c>
      <c r="H28" s="17">
        <f t="shared" si="3"/>
        <v>1542461.5396749999</v>
      </c>
      <c r="I28" s="17">
        <f t="shared" si="3"/>
        <v>231369.23095124998</v>
      </c>
      <c r="J28" s="17">
        <f t="shared" si="3"/>
        <v>159173.21</v>
      </c>
    </row>
    <row r="29" spans="1:39" x14ac:dyDescent="0.3">
      <c r="A29" s="2" t="s">
        <v>67</v>
      </c>
      <c r="I29" s="10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3">
      <c r="AF30" s="3"/>
      <c r="AG30" s="3"/>
      <c r="AH30" s="3"/>
      <c r="AI30" s="3"/>
      <c r="AJ30" s="3"/>
      <c r="AK30" s="3"/>
      <c r="AL30" s="3"/>
      <c r="AM30" s="3"/>
    </row>
    <row r="31" spans="1:39" ht="15" customHeight="1" x14ac:dyDescent="0.3">
      <c r="A31" s="52" t="s">
        <v>10</v>
      </c>
      <c r="B31" s="52"/>
      <c r="C31" s="52"/>
      <c r="D31" s="52"/>
      <c r="E31" s="52"/>
      <c r="F31" s="52"/>
      <c r="G31" s="52"/>
      <c r="H31" s="52"/>
      <c r="I31" s="52"/>
      <c r="J31" s="52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9.25" customHeight="1" x14ac:dyDescent="0.3">
      <c r="A32" s="52" t="s">
        <v>13</v>
      </c>
      <c r="B32" s="52"/>
      <c r="C32" s="52"/>
      <c r="D32" s="52"/>
      <c r="E32" s="52"/>
      <c r="F32" s="52"/>
      <c r="G32" s="52"/>
      <c r="H32" s="52"/>
      <c r="I32" s="52"/>
      <c r="J32" s="52"/>
      <c r="AF32" s="3"/>
      <c r="AG32" s="3"/>
      <c r="AH32" s="3"/>
      <c r="AI32" s="3"/>
      <c r="AJ32" s="3"/>
      <c r="AK32" s="3"/>
      <c r="AL32" s="3"/>
      <c r="AM32" s="3"/>
    </row>
    <row r="33" spans="1:39" x14ac:dyDescent="0.3">
      <c r="A33" s="59" t="s">
        <v>34</v>
      </c>
      <c r="B33" s="60"/>
      <c r="C33" s="60"/>
      <c r="D33" s="60"/>
      <c r="E33" s="60"/>
      <c r="F33" s="60"/>
      <c r="G33" s="60"/>
      <c r="H33" s="60"/>
      <c r="I33" s="60"/>
      <c r="J33" s="60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30" customHeight="1" x14ac:dyDescent="0.3">
      <c r="A34" s="52" t="s">
        <v>35</v>
      </c>
      <c r="B34" s="52"/>
      <c r="C34" s="52"/>
      <c r="D34" s="52"/>
      <c r="E34" s="52"/>
      <c r="F34" s="52"/>
      <c r="G34" s="52"/>
      <c r="H34" s="52"/>
      <c r="I34" s="52"/>
      <c r="J34" s="52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5" customHeight="1" x14ac:dyDescent="0.3">
      <c r="A35" s="52" t="s">
        <v>9</v>
      </c>
      <c r="B35" s="52"/>
      <c r="C35" s="52"/>
      <c r="D35" s="52"/>
      <c r="E35" s="52"/>
      <c r="F35" s="52"/>
      <c r="G35" s="52"/>
      <c r="H35" s="52"/>
      <c r="I35" s="52"/>
      <c r="J35" s="52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3">
      <c r="A36" s="52" t="s">
        <v>12</v>
      </c>
      <c r="B36" s="52"/>
      <c r="C36" s="52"/>
      <c r="D36" s="52"/>
      <c r="E36" s="52"/>
      <c r="F36" s="52"/>
      <c r="G36" s="52"/>
      <c r="H36" s="52"/>
      <c r="I36" s="52"/>
      <c r="J36" s="30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5" customHeight="1" x14ac:dyDescent="0.3">
      <c r="A37" s="45" t="s">
        <v>32</v>
      </c>
      <c r="B37" s="45"/>
      <c r="C37" s="45"/>
      <c r="D37" s="45"/>
      <c r="E37" s="45"/>
      <c r="F37" s="45"/>
      <c r="G37" s="45"/>
      <c r="H37" s="45"/>
      <c r="I37" s="45"/>
      <c r="J37" s="45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3"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23.4" x14ac:dyDescent="0.3">
      <c r="A39" s="48" t="s">
        <v>5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39" ht="23.4" x14ac:dyDescent="0.45">
      <c r="A40" s="55">
        <f>+A2</f>
        <v>45138</v>
      </c>
      <c r="B40" s="55"/>
      <c r="C40" s="55"/>
      <c r="D40" s="55"/>
      <c r="E40" s="55"/>
      <c r="F40" s="55"/>
      <c r="G40" s="55"/>
      <c r="H40" s="55"/>
      <c r="I40" s="55"/>
      <c r="J40" s="55"/>
    </row>
    <row r="41" spans="1:39" ht="23.4" x14ac:dyDescent="0.45">
      <c r="A41" s="55" t="s">
        <v>29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39" x14ac:dyDescent="0.3">
      <c r="A42" s="56" t="s">
        <v>2</v>
      </c>
      <c r="B42" s="15" t="s">
        <v>3</v>
      </c>
      <c r="C42" s="16"/>
      <c r="D42" s="16"/>
      <c r="E42" s="16"/>
      <c r="F42" s="16" t="s">
        <v>21</v>
      </c>
      <c r="G42" s="16" t="s">
        <v>20</v>
      </c>
      <c r="H42" s="16"/>
      <c r="I42" s="16" t="s">
        <v>19</v>
      </c>
      <c r="J42" s="16" t="s">
        <v>11</v>
      </c>
    </row>
    <row r="43" spans="1:39" x14ac:dyDescent="0.3">
      <c r="A43" s="57"/>
      <c r="B43" s="15" t="s">
        <v>18</v>
      </c>
      <c r="C43" s="29" t="s">
        <v>7</v>
      </c>
      <c r="D43" s="29" t="s">
        <v>0</v>
      </c>
      <c r="E43" s="29" t="s">
        <v>8</v>
      </c>
      <c r="F43" s="29" t="s">
        <v>24</v>
      </c>
      <c r="G43" s="29" t="s">
        <v>33</v>
      </c>
      <c r="H43" s="29" t="s">
        <v>1</v>
      </c>
      <c r="I43" s="29" t="s">
        <v>22</v>
      </c>
      <c r="J43" s="29" t="s">
        <v>23</v>
      </c>
    </row>
    <row r="44" spans="1:39" x14ac:dyDescent="0.3">
      <c r="A44" s="49" t="s">
        <v>27</v>
      </c>
      <c r="B44" s="13">
        <f>+B46</f>
        <v>45138</v>
      </c>
      <c r="C44" s="12">
        <v>22961660.489999998</v>
      </c>
      <c r="D44" s="12">
        <v>20724715.260000002</v>
      </c>
      <c r="E44" s="25">
        <f t="shared" ref="E44:E65" si="5">IF(C44=0,"N/A",+(C44-D44)/C44)</f>
        <v>9.7420882560919575E-2</v>
      </c>
      <c r="F44" s="12">
        <v>607849.63</v>
      </c>
      <c r="G44" s="24">
        <v>56014.01715</v>
      </c>
      <c r="H44" s="12">
        <v>1573081.5828499969</v>
      </c>
      <c r="I44" s="12">
        <v>235962.23742749952</v>
      </c>
      <c r="J44" s="12">
        <v>0</v>
      </c>
      <c r="M44" s="11"/>
    </row>
    <row r="45" spans="1:39" x14ac:dyDescent="0.3">
      <c r="A45" s="49"/>
      <c r="B45" s="8" t="s">
        <v>18</v>
      </c>
      <c r="C45" s="12">
        <v>22961660.489999998</v>
      </c>
      <c r="D45" s="12">
        <v>20724715.260000002</v>
      </c>
      <c r="E45" s="25">
        <f t="shared" si="5"/>
        <v>9.7420882560919575E-2</v>
      </c>
      <c r="F45" s="12">
        <v>607849.63</v>
      </c>
      <c r="G45" s="24">
        <v>56014.01715</v>
      </c>
      <c r="H45" s="12">
        <v>1573081.5828499969</v>
      </c>
      <c r="I45" s="12">
        <v>235962.23742749952</v>
      </c>
      <c r="J45" s="12">
        <v>0</v>
      </c>
    </row>
    <row r="46" spans="1:39" x14ac:dyDescent="0.3">
      <c r="A46" s="50" t="s">
        <v>44</v>
      </c>
      <c r="B46" s="19">
        <f>+A40</f>
        <v>45138</v>
      </c>
      <c r="C46" s="20">
        <v>2712529.69</v>
      </c>
      <c r="D46" s="20">
        <v>2542986.56</v>
      </c>
      <c r="E46" s="21">
        <f t="shared" si="5"/>
        <v>6.2503695581669336E-2</v>
      </c>
      <c r="F46" s="20">
        <v>128728.22</v>
      </c>
      <c r="G46" s="20">
        <v>6781.3242250000003</v>
      </c>
      <c r="H46" s="20">
        <v>34033.585774999883</v>
      </c>
      <c r="I46" s="20">
        <v>5105.0378662499825</v>
      </c>
      <c r="J46" s="20">
        <v>0</v>
      </c>
    </row>
    <row r="47" spans="1:39" x14ac:dyDescent="0.3">
      <c r="A47" s="50"/>
      <c r="B47" s="22" t="s">
        <v>18</v>
      </c>
      <c r="C47" s="20">
        <v>2712529.69</v>
      </c>
      <c r="D47" s="20">
        <v>2542986.56</v>
      </c>
      <c r="E47" s="21">
        <f t="shared" si="5"/>
        <v>6.2503695581669336E-2</v>
      </c>
      <c r="F47" s="20">
        <v>128728.22</v>
      </c>
      <c r="G47" s="20">
        <v>6781.3242250000003</v>
      </c>
      <c r="H47" s="20">
        <v>34033.585774999883</v>
      </c>
      <c r="I47" s="20">
        <v>5105.0378662499825</v>
      </c>
      <c r="J47" s="20">
        <v>0</v>
      </c>
    </row>
    <row r="48" spans="1:39" x14ac:dyDescent="0.3">
      <c r="A48" s="46" t="s">
        <v>28</v>
      </c>
      <c r="B48" s="13">
        <f>+B52</f>
        <v>45138</v>
      </c>
      <c r="C48" s="12">
        <v>10775596.9</v>
      </c>
      <c r="D48" s="12">
        <v>9810181.9299999997</v>
      </c>
      <c r="E48" s="25">
        <f t="shared" si="5"/>
        <v>8.9592713884833669E-2</v>
      </c>
      <c r="F48" s="12">
        <v>173948.79999999999</v>
      </c>
      <c r="G48" s="24">
        <v>26631.332250000003</v>
      </c>
      <c r="H48" s="12">
        <v>764834.83775000065</v>
      </c>
      <c r="I48" s="12">
        <v>114725.22566250009</v>
      </c>
      <c r="J48" s="12">
        <v>0</v>
      </c>
    </row>
    <row r="49" spans="1:10" x14ac:dyDescent="0.3">
      <c r="A49" s="47"/>
      <c r="B49" s="8" t="s">
        <v>18</v>
      </c>
      <c r="C49" s="12">
        <v>10775596.9</v>
      </c>
      <c r="D49" s="12">
        <v>9810181.9299999997</v>
      </c>
      <c r="E49" s="25">
        <f t="shared" si="5"/>
        <v>8.9592713884833669E-2</v>
      </c>
      <c r="F49" s="12">
        <v>173948.79999999999</v>
      </c>
      <c r="G49" s="24">
        <v>26631.332250000003</v>
      </c>
      <c r="H49" s="12">
        <v>764834.83775000065</v>
      </c>
      <c r="I49" s="12">
        <v>114725.22566250009</v>
      </c>
      <c r="J49" s="12">
        <v>0</v>
      </c>
    </row>
    <row r="50" spans="1:10" x14ac:dyDescent="0.3">
      <c r="A50" s="53" t="s">
        <v>48</v>
      </c>
      <c r="B50" s="19">
        <f>+B54</f>
        <v>45138</v>
      </c>
      <c r="C50" s="20">
        <v>281592.55</v>
      </c>
      <c r="D50" s="20">
        <v>245564.06</v>
      </c>
      <c r="E50" s="21">
        <f t="shared" ref="E50:E51" si="6">IF(C50=0,"N/A",+(C50-D50)/C50)</f>
        <v>0.12794546588679279</v>
      </c>
      <c r="F50" s="20">
        <v>38268.26</v>
      </c>
      <c r="G50" s="20">
        <v>703.98137499999996</v>
      </c>
      <c r="H50" s="20">
        <v>0</v>
      </c>
      <c r="I50" s="20">
        <v>0</v>
      </c>
      <c r="J50" s="20">
        <v>0</v>
      </c>
    </row>
    <row r="51" spans="1:10" x14ac:dyDescent="0.3">
      <c r="A51" s="54"/>
      <c r="B51" s="22" t="s">
        <v>18</v>
      </c>
      <c r="C51" s="20">
        <v>281592.55</v>
      </c>
      <c r="D51" s="20">
        <v>245564.06</v>
      </c>
      <c r="E51" s="21">
        <f t="shared" si="6"/>
        <v>0.12794546588679279</v>
      </c>
      <c r="F51" s="20">
        <v>38268.26</v>
      </c>
      <c r="G51" s="20">
        <v>703.98137499999996</v>
      </c>
      <c r="H51" s="20">
        <v>0</v>
      </c>
      <c r="I51" s="20">
        <v>0</v>
      </c>
      <c r="J51" s="20">
        <v>0</v>
      </c>
    </row>
    <row r="52" spans="1:10" x14ac:dyDescent="0.3">
      <c r="A52" s="46" t="s">
        <v>40</v>
      </c>
      <c r="B52" s="13">
        <f>+B44</f>
        <v>45138</v>
      </c>
      <c r="C52" s="12">
        <v>92090778.439999998</v>
      </c>
      <c r="D52" s="12">
        <v>83626988.480000004</v>
      </c>
      <c r="E52" s="25">
        <f t="shared" si="5"/>
        <v>9.1907030251833693E-2</v>
      </c>
      <c r="F52" s="12">
        <v>1512500.35</v>
      </c>
      <c r="G52" s="24">
        <v>226445.695225</v>
      </c>
      <c r="H52" s="12">
        <v>6724843.9147749934</v>
      </c>
      <c r="I52" s="12">
        <v>1008726.587216249</v>
      </c>
      <c r="J52" s="12">
        <v>0</v>
      </c>
    </row>
    <row r="53" spans="1:10" x14ac:dyDescent="0.3">
      <c r="A53" s="47"/>
      <c r="B53" s="8" t="s">
        <v>18</v>
      </c>
      <c r="C53" s="12">
        <v>92090778.439999998</v>
      </c>
      <c r="D53" s="12">
        <v>83626988.480000004</v>
      </c>
      <c r="E53" s="25">
        <f t="shared" si="5"/>
        <v>9.1907030251833693E-2</v>
      </c>
      <c r="F53" s="12">
        <v>1512500.35</v>
      </c>
      <c r="G53" s="24">
        <v>226445.695225</v>
      </c>
      <c r="H53" s="12">
        <v>6724843.9147749934</v>
      </c>
      <c r="I53" s="12">
        <v>1008726.587216249</v>
      </c>
      <c r="J53" s="12">
        <v>0</v>
      </c>
    </row>
    <row r="54" spans="1:10" x14ac:dyDescent="0.3">
      <c r="A54" s="53" t="s">
        <v>42</v>
      </c>
      <c r="B54" s="19">
        <f>+B56</f>
        <v>45138</v>
      </c>
      <c r="C54" s="20">
        <v>4401814.57</v>
      </c>
      <c r="D54" s="20">
        <v>4012713.11</v>
      </c>
      <c r="E54" s="21">
        <f t="shared" si="5"/>
        <v>8.8395695414311914E-2</v>
      </c>
      <c r="F54" s="20">
        <v>68225.64</v>
      </c>
      <c r="G54" s="20">
        <v>11004.536425</v>
      </c>
      <c r="H54" s="20">
        <v>309871.28357500042</v>
      </c>
      <c r="I54" s="20">
        <v>46480.692536250062</v>
      </c>
      <c r="J54" s="20">
        <v>0</v>
      </c>
    </row>
    <row r="55" spans="1:10" x14ac:dyDescent="0.3">
      <c r="A55" s="54"/>
      <c r="B55" s="22" t="s">
        <v>18</v>
      </c>
      <c r="C55" s="20">
        <v>4401814.57</v>
      </c>
      <c r="D55" s="20">
        <v>4012713.11</v>
      </c>
      <c r="E55" s="21">
        <f t="shared" si="5"/>
        <v>8.8395695414311914E-2</v>
      </c>
      <c r="F55" s="20">
        <v>68225.64</v>
      </c>
      <c r="G55" s="20">
        <v>11004.536425</v>
      </c>
      <c r="H55" s="20">
        <v>309871.28357500042</v>
      </c>
      <c r="I55" s="20">
        <v>46480.692536250062</v>
      </c>
      <c r="J55" s="20">
        <v>0</v>
      </c>
    </row>
    <row r="56" spans="1:10" x14ac:dyDescent="0.3">
      <c r="A56" s="46" t="s">
        <v>41</v>
      </c>
      <c r="B56" s="13">
        <f>+B48</f>
        <v>45138</v>
      </c>
      <c r="C56" s="12">
        <v>99551238.359999999</v>
      </c>
      <c r="D56" s="12">
        <v>85841930.689999998</v>
      </c>
      <c r="E56" s="25">
        <f t="shared" si="5"/>
        <v>0.13771107116140552</v>
      </c>
      <c r="F56" s="12">
        <v>2462709.89</v>
      </c>
      <c r="G56" s="24">
        <v>242721.32117499999</v>
      </c>
      <c r="H56" s="12">
        <v>11003876.458825001</v>
      </c>
      <c r="I56" s="12">
        <v>1650581.4688237503</v>
      </c>
      <c r="J56" s="12">
        <v>0</v>
      </c>
    </row>
    <row r="57" spans="1:10" x14ac:dyDescent="0.3">
      <c r="A57" s="47"/>
      <c r="B57" s="8" t="s">
        <v>18</v>
      </c>
      <c r="C57" s="12">
        <v>99551238.359999999</v>
      </c>
      <c r="D57" s="12">
        <v>85841930.689999998</v>
      </c>
      <c r="E57" s="25">
        <f t="shared" si="5"/>
        <v>0.13771107116140552</v>
      </c>
      <c r="F57" s="12">
        <v>2462709.89</v>
      </c>
      <c r="G57" s="24">
        <v>242721.32117499999</v>
      </c>
      <c r="H57" s="12">
        <v>11003876.458825001</v>
      </c>
      <c r="I57" s="12">
        <v>1650581.4688237503</v>
      </c>
      <c r="J57" s="12">
        <v>0</v>
      </c>
    </row>
    <row r="58" spans="1:10" x14ac:dyDescent="0.3">
      <c r="A58" s="53" t="s">
        <v>45</v>
      </c>
      <c r="B58" s="19">
        <f>+A40</f>
        <v>45138</v>
      </c>
      <c r="C58" s="20">
        <v>803048.95</v>
      </c>
      <c r="D58" s="20">
        <v>714144.3</v>
      </c>
      <c r="E58" s="21">
        <f t="shared" ref="E58:E59" si="7">IF(C58=0,"N/A",+(C58-D58)/C58)</f>
        <v>0.11070888019964401</v>
      </c>
      <c r="F58" s="20">
        <v>61373.45</v>
      </c>
      <c r="G58" s="20">
        <v>12040.942374999999</v>
      </c>
      <c r="H58" s="20">
        <v>15490.257624999911</v>
      </c>
      <c r="I58" s="20">
        <v>2323.5386437499865</v>
      </c>
      <c r="J58" s="20">
        <v>0</v>
      </c>
    </row>
    <row r="59" spans="1:10" x14ac:dyDescent="0.3">
      <c r="A59" s="54"/>
      <c r="B59" s="22" t="s">
        <v>18</v>
      </c>
      <c r="C59" s="20">
        <v>803048.95</v>
      </c>
      <c r="D59" s="20">
        <v>714144.3</v>
      </c>
      <c r="E59" s="21">
        <f t="shared" si="7"/>
        <v>0.11070888019964401</v>
      </c>
      <c r="F59" s="20">
        <v>61373.45</v>
      </c>
      <c r="G59" s="20">
        <v>12040.942374999999</v>
      </c>
      <c r="H59" s="20">
        <v>15490.257624999911</v>
      </c>
      <c r="I59" s="20">
        <v>2323.5386437499865</v>
      </c>
      <c r="J59" s="20">
        <v>0</v>
      </c>
    </row>
    <row r="60" spans="1:10" x14ac:dyDescent="0.3">
      <c r="A60" s="46" t="s">
        <v>47</v>
      </c>
      <c r="B60" s="13">
        <f>+B62</f>
        <v>45138</v>
      </c>
      <c r="C60" s="12">
        <v>1890422.35</v>
      </c>
      <c r="D60" s="12">
        <v>1632073.1</v>
      </c>
      <c r="E60" s="25">
        <f t="shared" ref="E60:E61" si="8">IF(C60=0,"N/A",+(C60-D60)/C60)</f>
        <v>0.13666218556927237</v>
      </c>
      <c r="F60" s="12">
        <v>508391.73</v>
      </c>
      <c r="G60" s="24">
        <v>3455.0765500000002</v>
      </c>
      <c r="H60" s="12">
        <v>3.4500000183470547E-3</v>
      </c>
      <c r="I60" s="12">
        <v>5.1750000275205819E-4</v>
      </c>
      <c r="J60" s="12">
        <v>0</v>
      </c>
    </row>
    <row r="61" spans="1:10" x14ac:dyDescent="0.3">
      <c r="A61" s="47"/>
      <c r="B61" s="8" t="s">
        <v>18</v>
      </c>
      <c r="C61" s="12">
        <v>1890422.35</v>
      </c>
      <c r="D61" s="12">
        <v>1632073.1</v>
      </c>
      <c r="E61" s="25">
        <f t="shared" si="8"/>
        <v>0.13666218556927237</v>
      </c>
      <c r="F61" s="12">
        <v>508391.73</v>
      </c>
      <c r="G61" s="24">
        <v>3455.0765500000002</v>
      </c>
      <c r="H61" s="12">
        <v>3.4500000183470547E-3</v>
      </c>
      <c r="I61" s="12">
        <v>5.1750000275205819E-4</v>
      </c>
      <c r="J61" s="12">
        <v>0</v>
      </c>
    </row>
    <row r="62" spans="1:10" ht="15" customHeight="1" x14ac:dyDescent="0.3">
      <c r="A62" s="53" t="s">
        <v>43</v>
      </c>
      <c r="B62" s="19">
        <f>+B54</f>
        <v>45138</v>
      </c>
      <c r="C62" s="20">
        <v>1658596.36</v>
      </c>
      <c r="D62" s="20">
        <v>1501146.98</v>
      </c>
      <c r="E62" s="21">
        <f t="shared" si="5"/>
        <v>9.4929293104200535E-2</v>
      </c>
      <c r="F62" s="20">
        <v>49991.62</v>
      </c>
      <c r="G62" s="20">
        <v>4021.5118499999999</v>
      </c>
      <c r="H62" s="20">
        <v>103436.24815000013</v>
      </c>
      <c r="I62" s="20">
        <v>15515.437222500019</v>
      </c>
      <c r="J62" s="20">
        <v>0</v>
      </c>
    </row>
    <row r="63" spans="1:10" x14ac:dyDescent="0.3">
      <c r="A63" s="54"/>
      <c r="B63" s="22" t="s">
        <v>18</v>
      </c>
      <c r="C63" s="20">
        <v>1658596.36</v>
      </c>
      <c r="D63" s="20">
        <v>1501146.98</v>
      </c>
      <c r="E63" s="21">
        <f t="shared" si="5"/>
        <v>9.4929293104200535E-2</v>
      </c>
      <c r="F63" s="20">
        <v>49991.62</v>
      </c>
      <c r="G63" s="20">
        <v>4021.5118499999999</v>
      </c>
      <c r="H63" s="20">
        <v>103436.24815000013</v>
      </c>
      <c r="I63" s="20">
        <v>15515.437222500019</v>
      </c>
      <c r="J63" s="20">
        <v>0</v>
      </c>
    </row>
    <row r="64" spans="1:10" x14ac:dyDescent="0.3">
      <c r="A64" s="46" t="s">
        <v>46</v>
      </c>
      <c r="B64" s="13">
        <f>+B58</f>
        <v>45138</v>
      </c>
      <c r="C64" s="12">
        <v>398628.96</v>
      </c>
      <c r="D64" s="12">
        <v>331165.71000000002</v>
      </c>
      <c r="E64" s="25">
        <f t="shared" si="5"/>
        <v>0.16923820587445526</v>
      </c>
      <c r="F64" s="12">
        <v>17894.38</v>
      </c>
      <c r="G64" s="24">
        <v>946.14644999999996</v>
      </c>
      <c r="H64" s="12">
        <v>12289.273549999996</v>
      </c>
      <c r="I64" s="12">
        <v>1843.3910324999997</v>
      </c>
      <c r="J64" s="12">
        <v>0</v>
      </c>
    </row>
    <row r="65" spans="1:10" x14ac:dyDescent="0.3">
      <c r="A65" s="47"/>
      <c r="B65" s="8" t="s">
        <v>18</v>
      </c>
      <c r="C65" s="12">
        <v>398628.96</v>
      </c>
      <c r="D65" s="12">
        <v>331165.71000000002</v>
      </c>
      <c r="E65" s="25">
        <f t="shared" si="5"/>
        <v>0.16923820587445526</v>
      </c>
      <c r="F65" s="12">
        <v>17894.38</v>
      </c>
      <c r="G65" s="24">
        <v>946.14644999999996</v>
      </c>
      <c r="H65" s="12">
        <v>12289.273549999996</v>
      </c>
      <c r="I65" s="12">
        <v>1843.3910324999997</v>
      </c>
      <c r="J65" s="12">
        <v>0</v>
      </c>
    </row>
    <row r="66" spans="1:10" ht="5.25" customHeight="1" x14ac:dyDescent="0.3">
      <c r="A66" s="7"/>
      <c r="B66" s="7"/>
      <c r="C66" s="8"/>
      <c r="D66" s="8"/>
      <c r="E66" s="9"/>
      <c r="F66" s="8"/>
      <c r="G66" s="8"/>
      <c r="H66" s="8"/>
      <c r="I66" s="8"/>
      <c r="J66" s="8"/>
    </row>
    <row r="67" spans="1:10" x14ac:dyDescent="0.3">
      <c r="A67" s="51" t="s">
        <v>4</v>
      </c>
      <c r="B67" s="14">
        <f>+B62</f>
        <v>45138</v>
      </c>
      <c r="C67" s="17">
        <f>+C44+C46+C48+C52+C54+C56+C62+C58+C64+C60+C50</f>
        <v>237525907.62</v>
      </c>
      <c r="D67" s="17">
        <f>+D44+D46+D48+D52+D54+D56+D62+D58+D64+D60+D50</f>
        <v>210983610.18000001</v>
      </c>
      <c r="E67" s="9">
        <f>IF(C67=0,"N/A",+(C67-D67)/C67)</f>
        <v>0.1117448521971887</v>
      </c>
      <c r="F67" s="17">
        <f t="shared" ref="F67:J68" si="9">+F44+F46+F48+F52+F54+F56+F62+F58+F64+F60+F50</f>
        <v>5629881.9700000007</v>
      </c>
      <c r="G67" s="17">
        <f t="shared" si="9"/>
        <v>590765.88504999992</v>
      </c>
      <c r="H67" s="17">
        <f t="shared" si="9"/>
        <v>20541757.446324989</v>
      </c>
      <c r="I67" s="17">
        <f t="shared" si="9"/>
        <v>3081263.6169487489</v>
      </c>
      <c r="J67" s="17">
        <f t="shared" si="9"/>
        <v>0</v>
      </c>
    </row>
    <row r="68" spans="1:10" x14ac:dyDescent="0.3">
      <c r="A68" s="51"/>
      <c r="B68" s="15" t="str">
        <f>+B63</f>
        <v>FYTD</v>
      </c>
      <c r="C68" s="17">
        <f>+C45+C47+C49+C53+C55+C57+C63+C59+C65+C61+C51</f>
        <v>237525907.62</v>
      </c>
      <c r="D68" s="17">
        <f>+D45+D47+D49+D53+D55+D57+D63+D59+D65+D61+D51</f>
        <v>210983610.18000001</v>
      </c>
      <c r="E68" s="9">
        <f>IF(C68=0,"N/A",+(C68-D68)/C68)</f>
        <v>0.1117448521971887</v>
      </c>
      <c r="F68" s="17">
        <f t="shared" si="9"/>
        <v>5629881.9700000007</v>
      </c>
      <c r="G68" s="17">
        <f t="shared" si="9"/>
        <v>590765.88504999992</v>
      </c>
      <c r="H68" s="17">
        <f t="shared" si="9"/>
        <v>20541757.446324989</v>
      </c>
      <c r="I68" s="17">
        <f t="shared" si="9"/>
        <v>3081263.6169487489</v>
      </c>
      <c r="J68" s="17">
        <f t="shared" si="9"/>
        <v>0</v>
      </c>
    </row>
    <row r="69" spans="1:10" x14ac:dyDescent="0.3">
      <c r="A69" s="2" t="s">
        <v>67</v>
      </c>
      <c r="I69" s="10"/>
    </row>
    <row r="71" spans="1:10" ht="23.4" x14ac:dyDescent="0.45">
      <c r="A71" s="55" t="s">
        <v>30</v>
      </c>
      <c r="B71" s="55"/>
      <c r="C71" s="55"/>
      <c r="D71" s="55"/>
      <c r="E71" s="55"/>
      <c r="F71" s="55"/>
      <c r="G71" s="55"/>
      <c r="H71" s="55"/>
      <c r="I71" s="55"/>
      <c r="J71" s="55"/>
    </row>
    <row r="72" spans="1:10" x14ac:dyDescent="0.3">
      <c r="A72" s="51" t="s">
        <v>31</v>
      </c>
      <c r="B72" s="14">
        <f>+B67</f>
        <v>45138</v>
      </c>
      <c r="C72" s="17">
        <f>+C67+C27</f>
        <v>247412347.75</v>
      </c>
      <c r="D72" s="17">
        <f>+D67+D27</f>
        <v>219297827.06</v>
      </c>
      <c r="E72" s="9">
        <f t="shared" ref="E72:E73" si="10">+(C72-D72)/C72</f>
        <v>0.11363426662281449</v>
      </c>
      <c r="F72" s="17">
        <f t="shared" ref="F72:J73" si="11">+F67+F27</f>
        <v>5629881.9700000007</v>
      </c>
      <c r="G72" s="17">
        <f t="shared" si="11"/>
        <v>615402.51537499996</v>
      </c>
      <c r="H72" s="17">
        <f t="shared" si="11"/>
        <v>22084218.98599999</v>
      </c>
      <c r="I72" s="17">
        <f t="shared" si="11"/>
        <v>3312632.847899999</v>
      </c>
      <c r="J72" s="17">
        <f t="shared" si="11"/>
        <v>159173.21</v>
      </c>
    </row>
    <row r="73" spans="1:10" x14ac:dyDescent="0.3">
      <c r="A73" s="51"/>
      <c r="B73" s="14" t="str">
        <f>+B68</f>
        <v>FYTD</v>
      </c>
      <c r="C73" s="17">
        <f>+C68+C28</f>
        <v>247412347.75</v>
      </c>
      <c r="D73" s="17">
        <f>+D68+D28</f>
        <v>219297827.06</v>
      </c>
      <c r="E73" s="9">
        <f t="shared" si="10"/>
        <v>0.11363426662281449</v>
      </c>
      <c r="F73" s="17">
        <f t="shared" si="11"/>
        <v>5629881.9700000007</v>
      </c>
      <c r="G73" s="17">
        <f t="shared" si="11"/>
        <v>615402.51537499996</v>
      </c>
      <c r="H73" s="17">
        <f t="shared" si="11"/>
        <v>22084218.98599999</v>
      </c>
      <c r="I73" s="17">
        <f t="shared" si="11"/>
        <v>3312632.847899999</v>
      </c>
      <c r="J73" s="17">
        <f t="shared" si="11"/>
        <v>159173.21</v>
      </c>
    </row>
    <row r="74" spans="1:10" x14ac:dyDescent="0.3">
      <c r="A74" s="45" t="s">
        <v>67</v>
      </c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</row>
    <row r="77" spans="1:10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</row>
  </sheetData>
  <mergeCells count="43">
    <mergeCell ref="A22:A23"/>
    <mergeCell ref="A1:J1"/>
    <mergeCell ref="A2:J2"/>
    <mergeCell ref="A3:J3"/>
    <mergeCell ref="A4:A5"/>
    <mergeCell ref="A6:A7"/>
    <mergeCell ref="A8:A9"/>
    <mergeCell ref="A10:A11"/>
    <mergeCell ref="A12:A13"/>
    <mergeCell ref="A14:A15"/>
    <mergeCell ref="A16:A17"/>
    <mergeCell ref="A20:A21"/>
    <mergeCell ref="A18:A19"/>
    <mergeCell ref="A36:I36"/>
    <mergeCell ref="A24:A25"/>
    <mergeCell ref="A27:A28"/>
    <mergeCell ref="A31:J31"/>
    <mergeCell ref="A32:J32"/>
    <mergeCell ref="A34:J34"/>
    <mergeCell ref="A35:J35"/>
    <mergeCell ref="A33:J33"/>
    <mergeCell ref="A64:A65"/>
    <mergeCell ref="A60:A61"/>
    <mergeCell ref="A40:J40"/>
    <mergeCell ref="A41:J41"/>
    <mergeCell ref="A42:A43"/>
    <mergeCell ref="A50:A51"/>
    <mergeCell ref="A77:J77"/>
    <mergeCell ref="A48:A49"/>
    <mergeCell ref="A37:J37"/>
    <mergeCell ref="A39:J39"/>
    <mergeCell ref="A44:A45"/>
    <mergeCell ref="A46:A47"/>
    <mergeCell ref="A72:A73"/>
    <mergeCell ref="A74:J74"/>
    <mergeCell ref="A76:J76"/>
    <mergeCell ref="A52:A53"/>
    <mergeCell ref="A54:A55"/>
    <mergeCell ref="A56:A57"/>
    <mergeCell ref="A62:A63"/>
    <mergeCell ref="A67:A68"/>
    <mergeCell ref="A71:J71"/>
    <mergeCell ref="A58:A59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1" manualBreakCount="1">
    <brk id="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5AD2-8778-4350-B0A3-DFAAD8C7F30F}">
  <sheetPr>
    <pageSetUpPr fitToPage="1"/>
  </sheetPr>
  <dimension ref="A1:H35"/>
  <sheetViews>
    <sheetView workbookViewId="0">
      <selection sqref="A1:H1"/>
    </sheetView>
  </sheetViews>
  <sheetFormatPr defaultRowHeight="14.4" x14ac:dyDescent="0.3"/>
  <cols>
    <col min="1" max="1" width="20.6640625" bestFit="1" customWidth="1"/>
    <col min="2" max="2" width="4.6640625" customWidth="1"/>
    <col min="3" max="3" width="14" customWidth="1"/>
    <col min="5" max="5" width="13.6640625" customWidth="1"/>
    <col min="6" max="6" width="13.5546875" customWidth="1"/>
    <col min="7" max="7" width="9.44140625" customWidth="1"/>
    <col min="8" max="8" width="6.6640625" customWidth="1"/>
  </cols>
  <sheetData>
    <row r="1" spans="1:8" ht="23.4" x14ac:dyDescent="0.3">
      <c r="A1" s="48" t="s">
        <v>49</v>
      </c>
      <c r="B1" s="48"/>
      <c r="C1" s="48"/>
      <c r="D1" s="48"/>
      <c r="E1" s="48"/>
      <c r="F1" s="48"/>
      <c r="G1" s="48"/>
      <c r="H1" s="48"/>
    </row>
    <row r="2" spans="1:8" ht="23.4" x14ac:dyDescent="0.45">
      <c r="A2" s="55">
        <v>45138</v>
      </c>
      <c r="B2" s="55"/>
      <c r="C2" s="55"/>
      <c r="D2" s="55"/>
      <c r="E2" s="55"/>
      <c r="F2" s="55"/>
      <c r="G2" s="55"/>
      <c r="H2" s="55"/>
    </row>
    <row r="3" spans="1:8" ht="23.4" x14ac:dyDescent="0.45">
      <c r="A3" s="6"/>
      <c r="B3" s="6"/>
      <c r="C3" s="6"/>
      <c r="D3" s="6"/>
      <c r="E3" s="6"/>
      <c r="F3" s="6"/>
      <c r="G3" s="6"/>
      <c r="H3" s="6"/>
    </row>
    <row r="4" spans="1:8" ht="28.8" x14ac:dyDescent="0.3">
      <c r="C4" s="35" t="s">
        <v>50</v>
      </c>
      <c r="D4" s="35" t="s">
        <v>51</v>
      </c>
      <c r="E4" s="35" t="s">
        <v>52</v>
      </c>
      <c r="F4" s="36" t="s">
        <v>53</v>
      </c>
      <c r="G4" s="36" t="s">
        <v>8</v>
      </c>
    </row>
    <row r="5" spans="1:8" x14ac:dyDescent="0.3">
      <c r="A5" s="37" t="s">
        <v>56</v>
      </c>
      <c r="C5" s="38">
        <v>4519829.3899999997</v>
      </c>
      <c r="D5" s="39">
        <v>1.8268406694750342E-2</v>
      </c>
      <c r="E5" s="38">
        <v>4115122.9699999993</v>
      </c>
      <c r="F5" s="38">
        <v>404706.42000000039</v>
      </c>
      <c r="G5" s="39">
        <v>8.9540198330362294E-2</v>
      </c>
    </row>
    <row r="6" spans="1:8" x14ac:dyDescent="0.3">
      <c r="A6" s="37" t="s">
        <v>57</v>
      </c>
      <c r="C6" s="38">
        <v>20025.41</v>
      </c>
      <c r="D6" s="39">
        <v>8.0939412208459591E-5</v>
      </c>
      <c r="E6" s="38">
        <v>27432.55</v>
      </c>
      <c r="F6" s="38">
        <v>-7407.1399999999994</v>
      </c>
      <c r="G6" s="39">
        <v>-0.36988705849218567</v>
      </c>
    </row>
    <row r="7" spans="1:8" x14ac:dyDescent="0.3">
      <c r="A7" s="37" t="s">
        <v>58</v>
      </c>
      <c r="C7" s="38">
        <v>535766</v>
      </c>
      <c r="D7" s="39">
        <v>2.1654780162442397E-3</v>
      </c>
      <c r="E7" s="38">
        <v>458183.37000000005</v>
      </c>
      <c r="F7" s="38">
        <v>77582.629999999946</v>
      </c>
      <c r="G7" s="39">
        <v>0.14480693063762901</v>
      </c>
    </row>
    <row r="8" spans="1:8" x14ac:dyDescent="0.3">
      <c r="A8" s="37" t="s">
        <v>59</v>
      </c>
      <c r="C8" s="38">
        <v>3134.7299999999996</v>
      </c>
      <c r="D8" s="39">
        <v>1.2670062866739034E-5</v>
      </c>
      <c r="E8" s="38">
        <v>7837.77</v>
      </c>
      <c r="F8" s="38">
        <v>-4703.0400000000009</v>
      </c>
      <c r="G8" s="39">
        <v>-1.5003014613698793</v>
      </c>
    </row>
    <row r="9" spans="1:8" x14ac:dyDescent="0.3">
      <c r="A9" s="37" t="s">
        <v>60</v>
      </c>
      <c r="C9" s="38">
        <v>387972.9</v>
      </c>
      <c r="D9" s="39">
        <v>1.5681226241465954E-3</v>
      </c>
      <c r="E9" s="38">
        <v>19520.86</v>
      </c>
      <c r="F9" s="38">
        <v>368452.04000000004</v>
      </c>
      <c r="G9" s="39">
        <v>0.94968499088467262</v>
      </c>
    </row>
    <row r="10" spans="1:8" x14ac:dyDescent="0.3">
      <c r="A10" s="37" t="s">
        <v>61</v>
      </c>
      <c r="C10" s="38">
        <v>69598405.839999989</v>
      </c>
      <c r="D10" s="39">
        <v>0.28130530457730557</v>
      </c>
      <c r="E10" s="38">
        <v>65026795.07</v>
      </c>
      <c r="F10" s="38">
        <v>4571610.7699999884</v>
      </c>
      <c r="G10" s="39">
        <v>6.5685567288849694E-2</v>
      </c>
    </row>
    <row r="11" spans="1:8" x14ac:dyDescent="0.3">
      <c r="A11" s="37" t="s">
        <v>62</v>
      </c>
      <c r="C11" s="38">
        <v>27467691.669999998</v>
      </c>
      <c r="D11" s="39">
        <v>0.11101989015420916</v>
      </c>
      <c r="E11" s="38">
        <v>26330711.030000005</v>
      </c>
      <c r="F11" s="38">
        <v>1136980.6399999931</v>
      </c>
      <c r="G11" s="39">
        <v>4.139338149196551E-2</v>
      </c>
    </row>
    <row r="12" spans="1:8" x14ac:dyDescent="0.3">
      <c r="A12" s="37" t="s">
        <v>63</v>
      </c>
      <c r="C12" s="38">
        <v>894215.54</v>
      </c>
      <c r="D12" s="39">
        <v>3.6142720770895721E-3</v>
      </c>
      <c r="E12" s="38">
        <v>519943.42000000004</v>
      </c>
      <c r="F12" s="38">
        <v>374272.12</v>
      </c>
      <c r="G12" s="39">
        <v>0.4185479934736987</v>
      </c>
    </row>
    <row r="13" spans="1:8" x14ac:dyDescent="0.3">
      <c r="A13" s="37" t="s">
        <v>64</v>
      </c>
      <c r="C13" s="38">
        <v>14926551.389999995</v>
      </c>
      <c r="D13" s="39">
        <v>6.0330664680821273E-2</v>
      </c>
      <c r="E13" s="38">
        <v>12999802.689999998</v>
      </c>
      <c r="F13" s="38">
        <v>1926748.6999999974</v>
      </c>
      <c r="G13" s="39">
        <v>0.12908197276504321</v>
      </c>
    </row>
    <row r="14" spans="1:8" x14ac:dyDescent="0.3">
      <c r="A14" s="37" t="s">
        <v>65</v>
      </c>
      <c r="C14" s="38">
        <v>39331066.730000012</v>
      </c>
      <c r="D14" s="39">
        <v>0.15896970012888134</v>
      </c>
      <c r="E14" s="38">
        <v>37083217.969999999</v>
      </c>
      <c r="F14" s="38">
        <v>2247848.7600000128</v>
      </c>
      <c r="G14" s="39">
        <v>5.7151990700660363E-2</v>
      </c>
    </row>
    <row r="15" spans="1:8" x14ac:dyDescent="0.3">
      <c r="A15" s="37" t="s">
        <v>66</v>
      </c>
      <c r="C15" s="38">
        <v>66403952.339999996</v>
      </c>
      <c r="D15" s="39">
        <v>0.26839384915056241</v>
      </c>
      <c r="E15" s="38">
        <v>50068238.220000014</v>
      </c>
      <c r="F15" s="38">
        <v>16335714.119999982</v>
      </c>
      <c r="G15" s="39">
        <v>0.24600514795201095</v>
      </c>
    </row>
    <row r="16" spans="1:8" x14ac:dyDescent="0.3">
      <c r="A16" s="37" t="s">
        <v>20</v>
      </c>
      <c r="C16" s="38">
        <v>23323735.80999998</v>
      </c>
      <c r="D16" s="39">
        <v>9.4270702420914163E-2</v>
      </c>
      <c r="E16" s="38">
        <v>22641021.140008058</v>
      </c>
      <c r="F16" s="38">
        <v>682714.66999192163</v>
      </c>
      <c r="G16" s="39">
        <v>2.9271240060059753E-2</v>
      </c>
    </row>
    <row r="17" spans="1:8" ht="15" thickBot="1" x14ac:dyDescent="0.35">
      <c r="A17" s="40" t="s">
        <v>54</v>
      </c>
      <c r="C17" s="41">
        <v>247412347.75</v>
      </c>
      <c r="D17" s="42">
        <v>0.99999999999999989</v>
      </c>
      <c r="E17" s="41">
        <v>219297827.06000808</v>
      </c>
      <c r="F17" s="41">
        <v>28114520.689991921</v>
      </c>
      <c r="G17" s="42">
        <v>0.11363426662278185</v>
      </c>
    </row>
    <row r="18" spans="1:8" ht="15" thickTop="1" x14ac:dyDescent="0.3">
      <c r="A18" s="43"/>
      <c r="B18" s="43"/>
      <c r="C18" s="43"/>
      <c r="D18" s="44"/>
    </row>
    <row r="20" spans="1:8" ht="23.4" x14ac:dyDescent="0.45">
      <c r="A20" s="55" t="s">
        <v>55</v>
      </c>
      <c r="B20" s="55"/>
      <c r="C20" s="55"/>
      <c r="D20" s="55"/>
      <c r="E20" s="55"/>
      <c r="F20" s="55"/>
      <c r="G20" s="55"/>
      <c r="H20" s="55"/>
    </row>
    <row r="21" spans="1:8" ht="28.8" x14ac:dyDescent="0.3">
      <c r="C21" s="35" t="s">
        <v>50</v>
      </c>
      <c r="D21" s="35" t="s">
        <v>51</v>
      </c>
      <c r="E21" s="35" t="s">
        <v>52</v>
      </c>
      <c r="F21" s="36" t="s">
        <v>53</v>
      </c>
      <c r="G21" s="36" t="s">
        <v>8</v>
      </c>
    </row>
    <row r="22" spans="1:8" x14ac:dyDescent="0.3">
      <c r="A22" s="37" t="s">
        <v>56</v>
      </c>
      <c r="C22" s="38">
        <v>4519829.3899999997</v>
      </c>
      <c r="D22" s="39">
        <v>1.8268406694750342E-2</v>
      </c>
      <c r="E22" s="38">
        <v>4115122.9699999993</v>
      </c>
      <c r="F22" s="38">
        <v>404706.42000000039</v>
      </c>
      <c r="G22" s="39">
        <v>8.9540198330362294E-2</v>
      </c>
    </row>
    <row r="23" spans="1:8" x14ac:dyDescent="0.3">
      <c r="A23" s="37" t="s">
        <v>57</v>
      </c>
      <c r="C23" s="38">
        <v>20025.41</v>
      </c>
      <c r="D23" s="39">
        <v>8.0939412208459591E-5</v>
      </c>
      <c r="E23" s="38">
        <v>27432.55</v>
      </c>
      <c r="F23" s="38">
        <v>-7407.1399999999994</v>
      </c>
      <c r="G23" s="39">
        <v>-0.36988705849218567</v>
      </c>
    </row>
    <row r="24" spans="1:8" x14ac:dyDescent="0.3">
      <c r="A24" s="37" t="s">
        <v>58</v>
      </c>
      <c r="C24" s="38">
        <v>535766</v>
      </c>
      <c r="D24" s="39">
        <v>2.1654780162442397E-3</v>
      </c>
      <c r="E24" s="38">
        <v>458183.37000000005</v>
      </c>
      <c r="F24" s="38">
        <v>77582.629999999946</v>
      </c>
      <c r="G24" s="39">
        <v>0.14480693063762901</v>
      </c>
    </row>
    <row r="25" spans="1:8" x14ac:dyDescent="0.3">
      <c r="A25" s="37" t="s">
        <v>59</v>
      </c>
      <c r="C25" s="38">
        <v>3134.7299999999996</v>
      </c>
      <c r="D25" s="39">
        <v>1.2670062866739034E-5</v>
      </c>
      <c r="E25" s="38">
        <v>7837.77</v>
      </c>
      <c r="F25" s="38">
        <v>-4703.0400000000009</v>
      </c>
      <c r="G25" s="39">
        <v>-1.5003014613698793</v>
      </c>
    </row>
    <row r="26" spans="1:8" x14ac:dyDescent="0.3">
      <c r="A26" s="37" t="s">
        <v>60</v>
      </c>
      <c r="C26" s="38">
        <v>387972.9</v>
      </c>
      <c r="D26" s="39">
        <v>1.5681226241465954E-3</v>
      </c>
      <c r="E26" s="38">
        <v>19520.86</v>
      </c>
      <c r="F26" s="38">
        <v>368452.04000000004</v>
      </c>
      <c r="G26" s="39">
        <v>0.94968499088467262</v>
      </c>
    </row>
    <row r="27" spans="1:8" x14ac:dyDescent="0.3">
      <c r="A27" s="37" t="s">
        <v>61</v>
      </c>
      <c r="C27" s="38">
        <v>69598405.839999989</v>
      </c>
      <c r="D27" s="39">
        <v>0.28130530457730557</v>
      </c>
      <c r="E27" s="38">
        <v>65026795.07</v>
      </c>
      <c r="F27" s="38">
        <v>4571610.7699999884</v>
      </c>
      <c r="G27" s="39">
        <v>6.5685567288849694E-2</v>
      </c>
    </row>
    <row r="28" spans="1:8" x14ac:dyDescent="0.3">
      <c r="A28" s="37" t="s">
        <v>62</v>
      </c>
      <c r="C28" s="38">
        <v>27467691.669999998</v>
      </c>
      <c r="D28" s="39">
        <v>0.11101989015420916</v>
      </c>
      <c r="E28" s="38">
        <v>26330711.030000005</v>
      </c>
      <c r="F28" s="38">
        <v>1136980.6399999931</v>
      </c>
      <c r="G28" s="39">
        <v>4.139338149196551E-2</v>
      </c>
    </row>
    <row r="29" spans="1:8" x14ac:dyDescent="0.3">
      <c r="A29" s="37" t="s">
        <v>63</v>
      </c>
      <c r="C29" s="38">
        <v>894215.54</v>
      </c>
      <c r="D29" s="39">
        <v>3.6142720770895721E-3</v>
      </c>
      <c r="E29" s="38">
        <v>519943.42000000004</v>
      </c>
      <c r="F29" s="38">
        <v>374272.12</v>
      </c>
      <c r="G29" s="39">
        <v>0.4185479934736987</v>
      </c>
    </row>
    <row r="30" spans="1:8" x14ac:dyDescent="0.3">
      <c r="A30" s="37" t="s">
        <v>64</v>
      </c>
      <c r="C30" s="38">
        <v>14926551.389999995</v>
      </c>
      <c r="D30" s="39">
        <v>6.0330664680821273E-2</v>
      </c>
      <c r="E30" s="38">
        <v>12999802.689999998</v>
      </c>
      <c r="F30" s="38">
        <v>1926748.6999999974</v>
      </c>
      <c r="G30" s="39">
        <v>0.12908197276504321</v>
      </c>
    </row>
    <row r="31" spans="1:8" x14ac:dyDescent="0.3">
      <c r="A31" s="37" t="s">
        <v>65</v>
      </c>
      <c r="C31" s="38">
        <v>39331066.730000012</v>
      </c>
      <c r="D31" s="39">
        <v>0.15896970012888134</v>
      </c>
      <c r="E31" s="38">
        <v>37083217.969999999</v>
      </c>
      <c r="F31" s="38">
        <v>2247848.7600000128</v>
      </c>
      <c r="G31" s="39">
        <v>5.7151990700660363E-2</v>
      </c>
    </row>
    <row r="32" spans="1:8" x14ac:dyDescent="0.3">
      <c r="A32" s="37" t="s">
        <v>66</v>
      </c>
      <c r="C32" s="38">
        <v>66403952.339999996</v>
      </c>
      <c r="D32" s="39">
        <v>0.26839384915056241</v>
      </c>
      <c r="E32" s="38">
        <v>50068238.220000014</v>
      </c>
      <c r="F32" s="38">
        <v>16335714.119999982</v>
      </c>
      <c r="G32" s="39">
        <v>0.24600514795201095</v>
      </c>
    </row>
    <row r="33" spans="1:7" x14ac:dyDescent="0.3">
      <c r="A33" s="37" t="s">
        <v>20</v>
      </c>
      <c r="C33" s="38">
        <v>23323735.80999998</v>
      </c>
      <c r="D33" s="39">
        <v>9.4270702420914163E-2</v>
      </c>
      <c r="E33" s="38">
        <v>22641021.140008058</v>
      </c>
      <c r="F33" s="38">
        <v>682714.66999192163</v>
      </c>
      <c r="G33" s="39">
        <v>2.9271240060059753E-2</v>
      </c>
    </row>
    <row r="34" spans="1:7" ht="15" thickBot="1" x14ac:dyDescent="0.35">
      <c r="A34" s="40" t="s">
        <v>54</v>
      </c>
      <c r="C34" s="41">
        <v>247412347.75</v>
      </c>
      <c r="D34" s="42">
        <v>0.99999999999999989</v>
      </c>
      <c r="E34" s="41">
        <v>219297827.06000808</v>
      </c>
      <c r="F34" s="41">
        <v>28114520.689991921</v>
      </c>
      <c r="G34" s="42">
        <v>0.11363426662278185</v>
      </c>
    </row>
    <row r="35" spans="1:7" ht="15" thickTop="1" x14ac:dyDescent="0.3"/>
  </sheetData>
  <mergeCells count="3">
    <mergeCell ref="A20:H20"/>
    <mergeCell ref="A1:H1"/>
    <mergeCell ref="A2:H2"/>
  </mergeCells>
  <pageMargins left="0.7" right="0.7" top="0.75" bottom="0.75" header="0.3" footer="0.3"/>
  <pageSetup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July 2023 SW Data</vt:lpstr>
      <vt:lpstr>July 2023 Bets By Sport</vt:lpstr>
      <vt:lpstr>'July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2023-08-08T19:19:28Z</cp:lastPrinted>
  <dcterms:created xsi:type="dcterms:W3CDTF">2021-12-21T00:51:22Z</dcterms:created>
  <dcterms:modified xsi:type="dcterms:W3CDTF">2023-08-08T19:22:12Z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