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elkin\Downloads\"/>
    </mc:Choice>
  </mc:AlternateContent>
  <xr:revisionPtr revIDLastSave="0" documentId="13_ncr:1_{CE9C34EA-246C-4BEF-83A2-142E0AD1E90E}" xr6:coauthVersionLast="36" xr6:coauthVersionMax="36" xr10:uidLastSave="{00000000-0000-0000-0000-000000000000}"/>
  <bookViews>
    <workbookView xWindow="0" yWindow="0" windowWidth="28800" windowHeight="12225" tabRatio="610" xr2:uid="{00000000-000D-0000-FFFF-FFFF00000000}"/>
  </bookViews>
  <sheets>
    <sheet name="June 2023 SW Data" sheetId="14" r:id="rId1"/>
    <sheet name="June 2023 Bets By Sport" sheetId="15" r:id="rId2"/>
  </sheets>
  <definedNames>
    <definedName name="Current_FY_Contributions">#REF!</definedName>
    <definedName name="Current_FY_Expired">#REF!</definedName>
    <definedName name="datapaste">#REF!</definedName>
    <definedName name="datapasteYTD">#REF!</definedName>
    <definedName name="Paste">#REF!</definedName>
    <definedName name="_xlnm.Print_Area" localSheetId="1">'June 2023 Bets By Sport'!$A$1:$H$18</definedName>
    <definedName name="_xlnm.Print_Area" localSheetId="0">'June 2023 SW Data'!$A$1:$J$71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4" l="1"/>
  <c r="B70" i="14" s="1"/>
  <c r="B28" i="14"/>
  <c r="AB21" i="14" l="1"/>
  <c r="E7" i="14" l="1"/>
  <c r="E6" i="14" l="1"/>
  <c r="A40" i="14" l="1"/>
  <c r="B27" i="14" l="1"/>
  <c r="B65" i="14" l="1"/>
  <c r="B69" i="14" s="1"/>
  <c r="E15" i="14" l="1"/>
  <c r="E13" i="14"/>
  <c r="E11" i="14"/>
  <c r="E12" i="14" l="1"/>
  <c r="E14" i="14"/>
  <c r="E10" i="14"/>
  <c r="E22" i="14"/>
  <c r="E21" i="14"/>
  <c r="E23" i="14"/>
  <c r="E20" i="14"/>
  <c r="E18" i="14" l="1"/>
  <c r="I28" i="14"/>
  <c r="AD21" i="14" s="1"/>
  <c r="J27" i="14"/>
  <c r="E60" i="14"/>
  <c r="E16" i="14"/>
  <c r="E8" i="14"/>
  <c r="E46" i="14"/>
  <c r="E50" i="14"/>
  <c r="E48" i="14"/>
  <c r="E49" i="14"/>
  <c r="E55" i="14"/>
  <c r="D27" i="14"/>
  <c r="E9" i="14"/>
  <c r="E47" i="14"/>
  <c r="E51" i="14"/>
  <c r="E58" i="14" l="1"/>
  <c r="E59" i="14"/>
  <c r="D65" i="14"/>
  <c r="D69" i="14" s="1"/>
  <c r="J65" i="14"/>
  <c r="J69" i="14" s="1"/>
  <c r="J66" i="14"/>
  <c r="I66" i="14"/>
  <c r="I70" i="14" s="1"/>
  <c r="I65" i="14"/>
  <c r="D66" i="14"/>
  <c r="F66" i="14"/>
  <c r="C66" i="14"/>
  <c r="G65" i="14"/>
  <c r="F65" i="14"/>
  <c r="G66" i="14"/>
  <c r="C65" i="14"/>
  <c r="E62" i="14"/>
  <c r="E63" i="14"/>
  <c r="E56" i="14"/>
  <c r="E57" i="14"/>
  <c r="E19" i="14"/>
  <c r="H27" i="14"/>
  <c r="H28" i="14"/>
  <c r="AC21" i="14" s="1"/>
  <c r="D28" i="14"/>
  <c r="Z21" i="14" s="1"/>
  <c r="G28" i="14"/>
  <c r="F28" i="14"/>
  <c r="AA21" i="14" s="1"/>
  <c r="J28" i="14"/>
  <c r="AE21" i="14" s="1"/>
  <c r="C28" i="14"/>
  <c r="G27" i="14"/>
  <c r="I27" i="14"/>
  <c r="C27" i="14"/>
  <c r="E27" i="14" s="1"/>
  <c r="F27" i="14"/>
  <c r="E17" i="14"/>
  <c r="E54" i="14"/>
  <c r="E52" i="14"/>
  <c r="E53" i="14"/>
  <c r="E25" i="14"/>
  <c r="E45" i="14"/>
  <c r="E24" i="14"/>
  <c r="E61" i="14"/>
  <c r="E44" i="14"/>
  <c r="H66" i="14" l="1"/>
  <c r="H70" i="14" s="1"/>
  <c r="H65" i="14"/>
  <c r="H69" i="14" s="1"/>
  <c r="E28" i="14"/>
  <c r="J70" i="14"/>
  <c r="G69" i="14"/>
  <c r="F70" i="14"/>
  <c r="F69" i="14"/>
  <c r="D70" i="14"/>
  <c r="G70" i="14"/>
  <c r="E66" i="14"/>
  <c r="C70" i="14"/>
  <c r="Y21" i="14"/>
  <c r="I69" i="14"/>
  <c r="C69" i="14"/>
  <c r="E69" i="14" s="1"/>
  <c r="E65" i="14"/>
  <c r="E70" i="14" l="1"/>
</calcChain>
</file>

<file path=xl/sharedStrings.xml><?xml version="1.0" encoding="utf-8"?>
<sst xmlns="http://schemas.openxmlformats.org/spreadsheetml/2006/main" count="106" uniqueCount="66">
  <si>
    <t>Prizes Paid</t>
  </si>
  <si>
    <t>Taxable Win</t>
  </si>
  <si>
    <t>Licensee</t>
  </si>
  <si>
    <t>Month</t>
  </si>
  <si>
    <t>Combined</t>
  </si>
  <si>
    <t>Maryland Lottery and Gaming - Sports Wagering Revenues</t>
  </si>
  <si>
    <t>Ocean Downs Casino</t>
  </si>
  <si>
    <t>Handle</t>
  </si>
  <si>
    <t>Hold %</t>
  </si>
  <si>
    <r>
      <t xml:space="preserve">- </t>
    </r>
    <r>
      <rPr>
        <b/>
        <sz val="11"/>
        <rFont val="Calibri"/>
        <family val="2"/>
        <scheme val="minor"/>
      </rPr>
      <t xml:space="preserve">Contributions to the State </t>
    </r>
    <r>
      <rPr>
        <sz val="11"/>
        <rFont val="Calibri"/>
        <family val="2"/>
        <scheme val="minor"/>
      </rPr>
      <t>represent funds payable to the BluePrint for Maryland's Future.</t>
    </r>
  </si>
  <si>
    <r>
      <t xml:space="preserve">- </t>
    </r>
    <r>
      <rPr>
        <b/>
        <sz val="11"/>
        <rFont val="Calibri"/>
        <family val="2"/>
        <scheme val="minor"/>
      </rPr>
      <t>Handle</t>
    </r>
    <r>
      <rPr>
        <sz val="11"/>
        <rFont val="Calibri"/>
        <family val="2"/>
        <scheme val="minor"/>
      </rPr>
      <t xml:space="preserve"> is the amount of wagers made by players during the reporting period, including promotional play, if any.</t>
    </r>
  </si>
  <si>
    <t>Expired</t>
  </si>
  <si>
    <r>
      <t xml:space="preserve">- </t>
    </r>
    <r>
      <rPr>
        <b/>
        <sz val="11"/>
        <rFont val="Calibri"/>
        <family val="2"/>
        <scheme val="minor"/>
      </rPr>
      <t>Expired Prizes</t>
    </r>
    <r>
      <rPr>
        <sz val="11"/>
        <rFont val="Calibri"/>
        <family val="2"/>
        <scheme val="minor"/>
      </rPr>
      <t xml:space="preserve"> are included in the Prizes Paid total in the month they expire. Funds are transferred to the Problem Gambling Fund.</t>
    </r>
  </si>
  <si>
    <r>
      <rPr>
        <b/>
        <sz val="11"/>
        <rFont val="Calibri"/>
        <family val="2"/>
        <scheme val="minor"/>
      </rPr>
      <t>- Hold Percentage</t>
    </r>
    <r>
      <rPr>
        <sz val="11"/>
        <rFont val="Calibri"/>
        <family val="2"/>
        <scheme val="minor"/>
      </rPr>
      <t xml:space="preserve">  is determined based on wagers that were placed during the reporting period even if the sporting event has not concluded. As a result, the reported Hold will change as wagers are settled in future periods.</t>
    </r>
  </si>
  <si>
    <t>Bingo World</t>
  </si>
  <si>
    <t>Riverboat on the Potomac</t>
  </si>
  <si>
    <t>MGM National Harbor</t>
  </si>
  <si>
    <t>RETAIL</t>
  </si>
  <si>
    <t>FYTD</t>
  </si>
  <si>
    <t>Contributions</t>
  </si>
  <si>
    <t>Other</t>
  </si>
  <si>
    <t>Promotion</t>
  </si>
  <si>
    <t>to the State</t>
  </si>
  <si>
    <t>Prizes</t>
  </si>
  <si>
    <t>Play</t>
  </si>
  <si>
    <t>Greenmount OTB</t>
  </si>
  <si>
    <t>Long Shot's</t>
  </si>
  <si>
    <t>BetMGM</t>
  </si>
  <si>
    <t>Caesars</t>
  </si>
  <si>
    <t>MOBILE</t>
  </si>
  <si>
    <t>COMBINED STATEWIDE TOTALS</t>
  </si>
  <si>
    <t>Mobile and Retail</t>
  </si>
  <si>
    <r>
      <t xml:space="preserve">   </t>
    </r>
    <r>
      <rPr>
        <b/>
        <i/>
        <sz val="11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Handle and prizes paid during the Controlled Demonstrations conducted by each Licensee are included in their initial monthly data.</t>
    </r>
  </si>
  <si>
    <t>Deductions</t>
  </si>
  <si>
    <r>
      <t>- Other Deductions</t>
    </r>
    <r>
      <rPr>
        <sz val="11"/>
        <color theme="1"/>
        <rFont val="Calibri"/>
        <family val="2"/>
      </rPr>
      <t xml:space="preserve"> include adjustments and federal excise taxes paid.  </t>
    </r>
    <r>
      <rPr>
        <b/>
        <sz val="11"/>
        <color theme="1"/>
        <rFont val="Calibri"/>
        <family val="2"/>
      </rPr>
      <t/>
    </r>
  </si>
  <si>
    <r>
      <t xml:space="preserve">- </t>
    </r>
    <r>
      <rPr>
        <b/>
        <sz val="11"/>
        <rFont val="Calibri"/>
        <family val="2"/>
        <scheme val="minor"/>
      </rPr>
      <t>Taxable Win</t>
    </r>
    <r>
      <rPr>
        <sz val="11"/>
        <color theme="1"/>
        <rFont val="Calibri"/>
        <family val="2"/>
      </rPr>
      <t xml:space="preserve"> is handle less prizes paid less promotional play redeemed less other deductions. A negative taxable win (a loss) is reflected as $0 taxable win. Losses may be carried forward and deducted from taxable win within the subsequent 3 months.</t>
    </r>
  </si>
  <si>
    <t>Maryland Stadium Sub</t>
  </si>
  <si>
    <t>Hollywood Casino</t>
  </si>
  <si>
    <t>Horseshoe Casino</t>
  </si>
  <si>
    <t>Live! Casino</t>
  </si>
  <si>
    <t>Draft Kings</t>
  </si>
  <si>
    <t>Live! Casino (M)</t>
  </si>
  <si>
    <t>Hollywood Casino (M)</t>
  </si>
  <si>
    <t>Riverboat on the Potomac (M)</t>
  </si>
  <si>
    <t>Bingo World (M)</t>
  </si>
  <si>
    <t>Long Shot's (M)</t>
  </si>
  <si>
    <t>SuperBook</t>
  </si>
  <si>
    <t>Maryland Stadium Sub (M)</t>
  </si>
  <si>
    <t>Maryland Lottery and Gaming - Sports Wagering - Bet Type</t>
  </si>
  <si>
    <t>Total Wagered</t>
  </si>
  <si>
    <t>% of Total</t>
  </si>
  <si>
    <t>Total Payouts</t>
  </si>
  <si>
    <t>Hold</t>
  </si>
  <si>
    <t>Golf</t>
  </si>
  <si>
    <t>Ice Hockey</t>
  </si>
  <si>
    <t>Motor Sports</t>
  </si>
  <si>
    <t>NCAA Basketball</t>
  </si>
  <si>
    <t>NCAA Football</t>
  </si>
  <si>
    <t>Pro Baseball</t>
  </si>
  <si>
    <t>Pro Basketball</t>
  </si>
  <si>
    <t>Pro Football US</t>
  </si>
  <si>
    <t>Soccer</t>
  </si>
  <si>
    <t>Tennis</t>
  </si>
  <si>
    <t>Parlay / Combinations</t>
  </si>
  <si>
    <t>Total</t>
  </si>
  <si>
    <t>(Totals may not sum due to rounding.)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</si>
</sst>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3" formatCode="_(* #,##0.00_);_(* \(#,##0.00\);_(* &quot;-&quot;??_);_(@_)"/>
    <numFmt numFmtId="164" formatCode="0.0%"/>
    <numFmt numFmtId="165" formatCode="&quot;$&quot;#,##0"/>
    <numFmt numFmtId="166" formatCode="mmmm\ yyyy"/>
    <numFmt numFmtId="167" formatCode="&quot;$&quot;#,##0.0"/>
    <numFmt numFmtId="168" formatCode="General_)"/>
    <numFmt numFmtId="169" formatCode="mmmm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name val="Arial"/>
      <family val="2"/>
    </font>
    <font>
      <sz val="12"/>
      <name val="Helv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8" fontId="10" fillId="0" borderId="0"/>
    <xf numFmtId="43" fontId="9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16" fontId="6" fillId="0" borderId="0" xfId="0" applyNumberFormat="1" applyFont="1"/>
    <xf numFmtId="0" fontId="5" fillId="0" borderId="0" xfId="0" applyFont="1"/>
    <xf numFmtId="167" fontId="8" fillId="0" borderId="0" xfId="0" applyNumberFormat="1" applyFont="1" applyBorder="1"/>
    <xf numFmtId="0" fontId="2" fillId="0" borderId="0" xfId="0" applyFont="1" applyBorder="1" applyAlignment="1">
      <alignment vertical="center"/>
    </xf>
    <xf numFmtId="166" fontId="2" fillId="0" borderId="0" xfId="0" quotePrefix="1" applyNumberFormat="1" applyFont="1" applyBorder="1" applyAlignment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0" xfId="0" applyNumberFormat="1"/>
    <xf numFmtId="7" fontId="0" fillId="0" borderId="0" xfId="0" applyNumberFormat="1"/>
    <xf numFmtId="7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7" fontId="1" fillId="0" borderId="1" xfId="0" applyNumberFormat="1" applyFont="1" applyBorder="1" applyAlignment="1">
      <alignment horizontal="center"/>
    </xf>
    <xf numFmtId="169" fontId="0" fillId="2" borderId="1" xfId="0" applyNumberFormat="1" applyFill="1" applyBorder="1" applyAlignment="1">
      <alignment horizontal="center"/>
    </xf>
    <xf numFmtId="7" fontId="0" fillId="2" borderId="1" xfId="0" applyNumberFormat="1" applyFill="1" applyBorder="1" applyAlignment="1">
      <alignment horizontal="center"/>
    </xf>
    <xf numFmtId="164" fontId="0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9" fontId="0" fillId="0" borderId="1" xfId="0" applyNumberFormat="1" applyFill="1" applyBorder="1" applyAlignment="1">
      <alignment horizontal="center"/>
    </xf>
    <xf numFmtId="7" fontId="0" fillId="0" borderId="1" xfId="0" applyNumberFormat="1" applyFill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2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0" fillId="0" borderId="0" xfId="0" quotePrefix="1" applyAlignment="1">
      <alignment wrapText="1"/>
    </xf>
    <xf numFmtId="169" fontId="0" fillId="3" borderId="1" xfId="0" applyNumberFormat="1" applyFill="1" applyBorder="1" applyAlignment="1">
      <alignment horizontal="center"/>
    </xf>
    <xf numFmtId="7" fontId="0" fillId="3" borderId="1" xfId="0" applyNumberFormat="1" applyFill="1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/>
    <xf numFmtId="165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14" fillId="0" borderId="0" xfId="0" applyFont="1" applyAlignment="1">
      <alignment horizontal="right"/>
    </xf>
    <xf numFmtId="165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6" fontId="2" fillId="0" borderId="0" xfId="0" quotePrefix="1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quotePrefix="1" applyFont="1" applyAlignment="1">
      <alignment horizontal="left" wrapText="1"/>
    </xf>
    <xf numFmtId="0" fontId="11" fillId="0" borderId="0" xfId="0" quotePrefix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wrapText="1"/>
    </xf>
    <xf numFmtId="0" fontId="15" fillId="0" borderId="0" xfId="0" applyFont="1" applyAlignment="1">
      <alignment horizontal="left"/>
    </xf>
  </cellXfs>
  <cellStyles count="4">
    <cellStyle name="Comma 2" xfId="3" xr:uid="{00000000-0005-0000-0000-000000000000}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71"/>
  <sheetViews>
    <sheetView tabSelected="1" zoomScaleNormal="100" workbookViewId="0">
      <pane ySplit="2" topLeftCell="A3" activePane="bottomLeft" state="frozen"/>
      <selection pane="bottomLeft" activeCell="A74" sqref="A74"/>
    </sheetView>
  </sheetViews>
  <sheetFormatPr defaultRowHeight="15" x14ac:dyDescent="0.25"/>
  <cols>
    <col min="1" max="1" width="26.140625" customWidth="1"/>
    <col min="2" max="2" width="11" customWidth="1"/>
    <col min="3" max="4" width="17.28515625" bestFit="1" customWidth="1"/>
    <col min="5" max="5" width="8.85546875" customWidth="1"/>
    <col min="6" max="6" width="15.5703125" bestFit="1" customWidth="1"/>
    <col min="7" max="7" width="15.28515625" customWidth="1"/>
    <col min="8" max="8" width="15.28515625" bestFit="1" customWidth="1"/>
    <col min="9" max="9" width="14.5703125" bestFit="1" customWidth="1"/>
    <col min="10" max="10" width="13.5703125" bestFit="1" customWidth="1"/>
    <col min="11" max="11" width="12.7109375" customWidth="1"/>
    <col min="12" max="12" width="8.85546875" customWidth="1"/>
    <col min="13" max="13" width="14.28515625" bestFit="1" customWidth="1"/>
    <col min="14" max="14" width="12.140625" customWidth="1"/>
    <col min="15" max="15" width="12.5703125" bestFit="1" customWidth="1"/>
    <col min="16" max="16" width="13.42578125" customWidth="1"/>
    <col min="17" max="17" width="10.28515625" customWidth="1"/>
    <col min="18" max="18" width="14.28515625" bestFit="1" customWidth="1"/>
    <col min="19" max="19" width="13.5703125" bestFit="1" customWidth="1"/>
    <col min="20" max="20" width="15.28515625" bestFit="1" customWidth="1"/>
    <col min="21" max="21" width="14.28515625" bestFit="1" customWidth="1"/>
    <col min="22" max="24" width="9.140625" style="1"/>
    <col min="25" max="26" width="12.85546875" style="1" bestFit="1" customWidth="1"/>
    <col min="27" max="27" width="10.42578125" style="1" customWidth="1"/>
    <col min="28" max="31" width="13.140625" style="1" customWidth="1"/>
    <col min="32" max="32" width="3.5703125" style="1" customWidth="1"/>
    <col min="33" max="34" width="11.7109375" style="1" bestFit="1" customWidth="1"/>
    <col min="35" max="36" width="9.42578125" style="1" bestFit="1" customWidth="1"/>
    <col min="37" max="37" width="10.85546875" style="1" bestFit="1" customWidth="1"/>
    <col min="38" max="38" width="9.5703125" style="1" bestFit="1" customWidth="1"/>
    <col min="39" max="39" width="9.28515625" style="1" bestFit="1" customWidth="1"/>
    <col min="40" max="44" width="9.140625" style="1"/>
  </cols>
  <sheetData>
    <row r="1" spans="1:39" ht="23.25" x14ac:dyDescent="0.25">
      <c r="A1" s="43" t="s">
        <v>5</v>
      </c>
      <c r="B1" s="43"/>
      <c r="C1" s="43"/>
      <c r="D1" s="43"/>
      <c r="E1" s="43"/>
      <c r="F1" s="43"/>
      <c r="G1" s="43"/>
      <c r="H1" s="43"/>
      <c r="I1" s="43"/>
      <c r="J1" s="43"/>
      <c r="L1" s="5"/>
      <c r="M1" s="5"/>
      <c r="N1" s="5"/>
      <c r="O1" s="5"/>
      <c r="P1" s="5"/>
      <c r="Q1" s="27"/>
    </row>
    <row r="2" spans="1:39" ht="23.25" x14ac:dyDescent="0.35">
      <c r="A2" s="44">
        <v>45107</v>
      </c>
      <c r="B2" s="44"/>
      <c r="C2" s="44"/>
      <c r="D2" s="44"/>
      <c r="E2" s="44"/>
      <c r="F2" s="44"/>
      <c r="G2" s="44"/>
      <c r="H2" s="44"/>
      <c r="I2" s="44"/>
      <c r="J2" s="44"/>
      <c r="L2" s="6"/>
      <c r="M2" s="6"/>
      <c r="N2" s="6"/>
      <c r="O2" s="6"/>
      <c r="P2" s="6"/>
      <c r="Q2" s="26"/>
    </row>
    <row r="3" spans="1:39" ht="23.25" x14ac:dyDescent="0.35">
      <c r="A3" s="44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39" x14ac:dyDescent="0.25">
      <c r="A4" s="45" t="s">
        <v>2</v>
      </c>
      <c r="B4" s="15" t="s">
        <v>3</v>
      </c>
      <c r="C4" s="16"/>
      <c r="D4" s="16"/>
      <c r="E4" s="16"/>
      <c r="F4" s="16" t="s">
        <v>21</v>
      </c>
      <c r="G4" s="16" t="s">
        <v>20</v>
      </c>
      <c r="H4" s="16"/>
      <c r="I4" s="16" t="s">
        <v>19</v>
      </c>
      <c r="J4" s="16" t="s">
        <v>11</v>
      </c>
    </row>
    <row r="5" spans="1:39" ht="15" customHeight="1" x14ac:dyDescent="0.25">
      <c r="A5" s="46"/>
      <c r="B5" s="15" t="s">
        <v>18</v>
      </c>
      <c r="C5" s="28" t="s">
        <v>7</v>
      </c>
      <c r="D5" s="28" t="s">
        <v>0</v>
      </c>
      <c r="E5" s="28" t="s">
        <v>8</v>
      </c>
      <c r="F5" s="28" t="s">
        <v>24</v>
      </c>
      <c r="G5" s="28" t="s">
        <v>33</v>
      </c>
      <c r="H5" s="28" t="s">
        <v>1</v>
      </c>
      <c r="I5" s="28" t="s">
        <v>22</v>
      </c>
      <c r="J5" s="28" t="s">
        <v>23</v>
      </c>
    </row>
    <row r="6" spans="1:39" x14ac:dyDescent="0.25">
      <c r="A6" s="47" t="s">
        <v>14</v>
      </c>
      <c r="B6" s="18">
        <v>45107</v>
      </c>
      <c r="C6" s="19">
        <v>506280.67</v>
      </c>
      <c r="D6" s="19">
        <v>457072.76</v>
      </c>
      <c r="E6" s="20">
        <f t="shared" ref="E6:E25" si="0">IF(C6=0,"N/A",+(C6-D6)/C6)</f>
        <v>9.7194921544209806E-2</v>
      </c>
      <c r="F6" s="19">
        <v>0</v>
      </c>
      <c r="G6" s="19">
        <v>1265.701675</v>
      </c>
      <c r="H6" s="19">
        <v>47942.208324999978</v>
      </c>
      <c r="I6" s="19">
        <v>7191.3312487499961</v>
      </c>
      <c r="J6" s="19">
        <v>2457.52</v>
      </c>
    </row>
    <row r="7" spans="1:39" x14ac:dyDescent="0.25">
      <c r="A7" s="47"/>
      <c r="B7" s="21" t="s">
        <v>18</v>
      </c>
      <c r="C7" s="19">
        <v>7121779.5799999991</v>
      </c>
      <c r="D7" s="19">
        <v>5958991.3599999994</v>
      </c>
      <c r="E7" s="20">
        <f t="shared" si="0"/>
        <v>0.16327214384245234</v>
      </c>
      <c r="F7" s="19">
        <v>0</v>
      </c>
      <c r="G7" s="19">
        <v>17700.058950000002</v>
      </c>
      <c r="H7" s="19">
        <v>1145088.1610499995</v>
      </c>
      <c r="I7" s="19">
        <v>171763.22415749999</v>
      </c>
      <c r="J7" s="19">
        <v>16955.43</v>
      </c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1:39" x14ac:dyDescent="0.25">
      <c r="A8" s="48" t="s">
        <v>25</v>
      </c>
      <c r="B8" s="22">
        <v>45107</v>
      </c>
      <c r="C8" s="23">
        <v>50253.66</v>
      </c>
      <c r="D8" s="23">
        <v>42102.54</v>
      </c>
      <c r="E8" s="24">
        <f t="shared" si="0"/>
        <v>0.16219952934771323</v>
      </c>
      <c r="F8" s="23">
        <v>0</v>
      </c>
      <c r="G8" s="23">
        <v>125.63415000000001</v>
      </c>
      <c r="H8" s="23">
        <v>8025.4858500000028</v>
      </c>
      <c r="I8" s="23">
        <v>1203.8228775000005</v>
      </c>
      <c r="J8" s="23">
        <v>560.34</v>
      </c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x14ac:dyDescent="0.25">
      <c r="A9" s="48"/>
      <c r="B9" s="25" t="s">
        <v>18</v>
      </c>
      <c r="C9" s="23">
        <v>937228.50999999989</v>
      </c>
      <c r="D9" s="23">
        <v>787843.75</v>
      </c>
      <c r="E9" s="24">
        <f t="shared" si="0"/>
        <v>0.15938990161534874</v>
      </c>
      <c r="F9" s="23">
        <v>0</v>
      </c>
      <c r="G9" s="23">
        <v>2709.4212749999997</v>
      </c>
      <c r="H9" s="23">
        <v>146675.33872499989</v>
      </c>
      <c r="I9" s="23">
        <v>22001.31080874999</v>
      </c>
      <c r="J9" s="23">
        <v>2956.75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5">
      <c r="A10" s="47" t="s">
        <v>37</v>
      </c>
      <c r="B10" s="18">
        <v>45107</v>
      </c>
      <c r="C10" s="19">
        <v>600084.09</v>
      </c>
      <c r="D10" s="19">
        <v>530195.47</v>
      </c>
      <c r="E10" s="20">
        <f t="shared" si="0"/>
        <v>0.11646471080411414</v>
      </c>
      <c r="F10" s="19">
        <v>0</v>
      </c>
      <c r="G10" s="19">
        <v>1494.750225</v>
      </c>
      <c r="H10" s="19">
        <v>68027.309775000002</v>
      </c>
      <c r="I10" s="19">
        <v>10204.096466249999</v>
      </c>
      <c r="J10" s="19">
        <v>11709.89</v>
      </c>
    </row>
    <row r="11" spans="1:39" x14ac:dyDescent="0.25">
      <c r="A11" s="47"/>
      <c r="B11" s="21" t="s">
        <v>18</v>
      </c>
      <c r="C11" s="19">
        <v>18208717.759999998</v>
      </c>
      <c r="D11" s="19">
        <v>16470643.16</v>
      </c>
      <c r="E11" s="20">
        <f t="shared" si="0"/>
        <v>9.5452882674589706E-2</v>
      </c>
      <c r="F11" s="19">
        <v>0</v>
      </c>
      <c r="G11" s="19">
        <v>45126.184399999998</v>
      </c>
      <c r="H11" s="19">
        <v>1692948.4155999979</v>
      </c>
      <c r="I11" s="19">
        <v>253942.26233999987</v>
      </c>
      <c r="J11" s="19">
        <v>129314.49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5">
      <c r="A12" s="48" t="s">
        <v>38</v>
      </c>
      <c r="B12" s="22">
        <v>45107</v>
      </c>
      <c r="C12" s="23">
        <v>1436101.46</v>
      </c>
      <c r="D12" s="23">
        <v>1437668.24</v>
      </c>
      <c r="E12" s="24">
        <f t="shared" si="0"/>
        <v>-1.0909953395632839E-3</v>
      </c>
      <c r="F12" s="23">
        <v>0</v>
      </c>
      <c r="G12" s="23">
        <v>3558.2936500000001</v>
      </c>
      <c r="H12" s="23">
        <v>0</v>
      </c>
      <c r="I12" s="23">
        <v>0</v>
      </c>
      <c r="J12" s="23">
        <v>21808.69</v>
      </c>
    </row>
    <row r="13" spans="1:39" x14ac:dyDescent="0.25">
      <c r="A13" s="48"/>
      <c r="B13" s="25" t="s">
        <v>18</v>
      </c>
      <c r="C13" s="23">
        <v>35270023.199999996</v>
      </c>
      <c r="D13" s="23">
        <v>30862721.979999997</v>
      </c>
      <c r="E13" s="24">
        <f t="shared" si="0"/>
        <v>0.12495884096838358</v>
      </c>
      <c r="F13" s="23">
        <v>0</v>
      </c>
      <c r="G13" s="23">
        <v>88768.397999999986</v>
      </c>
      <c r="H13" s="23">
        <v>4323657.8919999991</v>
      </c>
      <c r="I13" s="23">
        <v>648548.68434749986</v>
      </c>
      <c r="J13" s="23">
        <v>487674.67999999988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5">
      <c r="A14" s="47" t="s">
        <v>39</v>
      </c>
      <c r="B14" s="18">
        <v>45107</v>
      </c>
      <c r="C14" s="19">
        <v>2830912.75</v>
      </c>
      <c r="D14" s="19">
        <v>2658938.5</v>
      </c>
      <c r="E14" s="20">
        <f t="shared" si="0"/>
        <v>6.0748693155590894E-2</v>
      </c>
      <c r="F14" s="19">
        <v>3895</v>
      </c>
      <c r="G14" s="19">
        <v>6962.2643750000007</v>
      </c>
      <c r="H14" s="19">
        <v>161116.985625</v>
      </c>
      <c r="I14" s="19">
        <v>24167.547843749999</v>
      </c>
      <c r="J14" s="19">
        <v>37949.25</v>
      </c>
    </row>
    <row r="15" spans="1:39" x14ac:dyDescent="0.25">
      <c r="A15" s="47"/>
      <c r="B15" s="21" t="s">
        <v>18</v>
      </c>
      <c r="C15" s="19">
        <v>85674679.230000004</v>
      </c>
      <c r="D15" s="19">
        <v>74627130.519999996</v>
      </c>
      <c r="E15" s="20">
        <f t="shared" si="0"/>
        <v>0.12894765185337956</v>
      </c>
      <c r="F15" s="19">
        <v>119485.75</v>
      </c>
      <c r="G15" s="19">
        <v>331614.89370000002</v>
      </c>
      <c r="H15" s="19">
        <v>10596448.066300008</v>
      </c>
      <c r="I15" s="19">
        <v>1589467.2099449998</v>
      </c>
      <c r="J15" s="19">
        <v>734269.95000000007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5">
      <c r="A16" s="48" t="s">
        <v>26</v>
      </c>
      <c r="B16" s="22">
        <v>45107</v>
      </c>
      <c r="C16" s="23">
        <v>190943.26</v>
      </c>
      <c r="D16" s="23">
        <v>181773.98</v>
      </c>
      <c r="E16" s="24">
        <f t="shared" si="0"/>
        <v>4.802096706634211E-2</v>
      </c>
      <c r="F16" s="23">
        <v>0</v>
      </c>
      <c r="G16" s="23">
        <v>477.35815000000002</v>
      </c>
      <c r="H16" s="23">
        <v>8691.9218499999988</v>
      </c>
      <c r="I16" s="23">
        <v>1303.7882774999998</v>
      </c>
      <c r="J16" s="23">
        <v>0</v>
      </c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5">
      <c r="A17" s="48"/>
      <c r="B17" s="25" t="s">
        <v>18</v>
      </c>
      <c r="C17" s="23">
        <v>1420609.61</v>
      </c>
      <c r="D17" s="23">
        <v>1156641.1600000001</v>
      </c>
      <c r="E17" s="24">
        <f t="shared" si="0"/>
        <v>0.18581350438703559</v>
      </c>
      <c r="F17" s="23">
        <v>0</v>
      </c>
      <c r="G17" s="23">
        <v>3551.5340249999999</v>
      </c>
      <c r="H17" s="23">
        <v>260416.91597499995</v>
      </c>
      <c r="I17" s="23">
        <v>39062.537396249987</v>
      </c>
      <c r="J17" s="23">
        <v>915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5">
      <c r="A18" s="47" t="s">
        <v>36</v>
      </c>
      <c r="B18" s="18">
        <v>45107</v>
      </c>
      <c r="C18" s="19">
        <v>264674.44</v>
      </c>
      <c r="D18" s="19">
        <v>222623.67</v>
      </c>
      <c r="E18" s="20">
        <f t="shared" ref="E18:E19" si="1">IF(C18=0,"N/A",+(C18-D18)/C18)</f>
        <v>0.15887733624750464</v>
      </c>
      <c r="F18" s="19">
        <v>0</v>
      </c>
      <c r="G18" s="19">
        <v>659.88610000000006</v>
      </c>
      <c r="H18" s="19">
        <v>41390.883899999993</v>
      </c>
      <c r="I18" s="19">
        <v>6208.6325849999985</v>
      </c>
      <c r="J18" s="19">
        <v>0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5">
      <c r="A19" s="47"/>
      <c r="B19" s="21" t="s">
        <v>18</v>
      </c>
      <c r="C19" s="19">
        <v>2349162.0900000003</v>
      </c>
      <c r="D19" s="19">
        <v>2317532.9899999998</v>
      </c>
      <c r="E19" s="20">
        <f t="shared" si="1"/>
        <v>1.3463992176036076E-2</v>
      </c>
      <c r="F19" s="19">
        <v>0</v>
      </c>
      <c r="G19" s="19">
        <v>5680.1652250000006</v>
      </c>
      <c r="H19" s="19">
        <v>86274.104775000553</v>
      </c>
      <c r="I19" s="19">
        <v>12941.116923750018</v>
      </c>
      <c r="J19" s="19">
        <v>0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5">
      <c r="A20" s="48" t="s">
        <v>16</v>
      </c>
      <c r="B20" s="22">
        <v>45107</v>
      </c>
      <c r="C20" s="23">
        <v>3609139.25</v>
      </c>
      <c r="D20" s="23">
        <v>3477280.35</v>
      </c>
      <c r="E20" s="24">
        <f t="shared" si="0"/>
        <v>3.6534722233285931E-2</v>
      </c>
      <c r="F20" s="23">
        <v>0</v>
      </c>
      <c r="G20" s="23">
        <v>9022.8481250000004</v>
      </c>
      <c r="H20" s="23">
        <v>122836.0518749999</v>
      </c>
      <c r="I20" s="23">
        <v>18425.407781249985</v>
      </c>
      <c r="J20" s="23">
        <v>36502.449999999997</v>
      </c>
    </row>
    <row r="21" spans="1:39" x14ac:dyDescent="0.25">
      <c r="A21" s="48"/>
      <c r="B21" s="25" t="s">
        <v>18</v>
      </c>
      <c r="C21" s="23">
        <v>77357317.399999991</v>
      </c>
      <c r="D21" s="23">
        <v>67370593.200000003</v>
      </c>
      <c r="E21" s="24">
        <f t="shared" si="0"/>
        <v>0.12909863650468301</v>
      </c>
      <c r="F21" s="23">
        <v>0</v>
      </c>
      <c r="G21" s="23">
        <v>193393.2935</v>
      </c>
      <c r="H21" s="23">
        <v>9793330.9064999875</v>
      </c>
      <c r="I21" s="23">
        <v>1468999.635975</v>
      </c>
      <c r="J21" s="23">
        <v>583358.52</v>
      </c>
      <c r="Y21" s="4">
        <f>+C28</f>
        <v>246642078.73999998</v>
      </c>
      <c r="Z21" s="4">
        <f>+D28</f>
        <v>215432915.65999997</v>
      </c>
      <c r="AA21" s="4">
        <f>+F28</f>
        <v>119485.75</v>
      </c>
      <c r="AB21" s="4" t="e">
        <f>+#REF!</f>
        <v>#REF!</v>
      </c>
      <c r="AC21" s="4">
        <f>+H28</f>
        <v>30422089.937524986</v>
      </c>
      <c r="AD21" s="4">
        <f>+I28</f>
        <v>4563313.5030587502</v>
      </c>
      <c r="AE21" s="4">
        <f>+J28</f>
        <v>2091752.64</v>
      </c>
      <c r="AF21" s="4"/>
      <c r="AG21" s="4"/>
      <c r="AH21" s="4"/>
      <c r="AI21" s="4"/>
      <c r="AJ21" s="4"/>
      <c r="AK21" s="4"/>
      <c r="AL21" s="4"/>
      <c r="AM21" s="4"/>
    </row>
    <row r="22" spans="1:39" x14ac:dyDescent="0.25">
      <c r="A22" s="42" t="s">
        <v>6</v>
      </c>
      <c r="B22" s="30">
        <v>45107</v>
      </c>
      <c r="C22" s="31">
        <v>829842.87</v>
      </c>
      <c r="D22" s="31">
        <v>687198.14</v>
      </c>
      <c r="E22" s="32">
        <f t="shared" si="0"/>
        <v>0.17189366223029667</v>
      </c>
      <c r="F22" s="31">
        <v>0</v>
      </c>
      <c r="G22" s="31">
        <v>2067.6071750000001</v>
      </c>
      <c r="H22" s="31">
        <v>140577.12282499997</v>
      </c>
      <c r="I22" s="31">
        <v>21086.568423749995</v>
      </c>
      <c r="J22" s="31">
        <v>10170.299999999999</v>
      </c>
    </row>
    <row r="23" spans="1:39" x14ac:dyDescent="0.25">
      <c r="A23" s="42"/>
      <c r="B23" s="33" t="s">
        <v>18</v>
      </c>
      <c r="C23" s="31">
        <v>16514064.509999996</v>
      </c>
      <c r="D23" s="31">
        <v>14239068.140000001</v>
      </c>
      <c r="E23" s="32">
        <f t="shared" si="0"/>
        <v>0.13776114103359502</v>
      </c>
      <c r="F23" s="31">
        <v>0</v>
      </c>
      <c r="G23" s="31">
        <v>40022.441275000005</v>
      </c>
      <c r="H23" s="31">
        <v>2234973.9287249958</v>
      </c>
      <c r="I23" s="31">
        <v>335246.08930875</v>
      </c>
      <c r="J23" s="31">
        <v>135366.17000000001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5">
      <c r="A24" s="52" t="s">
        <v>15</v>
      </c>
      <c r="B24" s="22">
        <v>45107</v>
      </c>
      <c r="C24" s="23">
        <v>341384.65</v>
      </c>
      <c r="D24" s="23">
        <v>330862.40000000002</v>
      </c>
      <c r="E24" s="24">
        <f t="shared" si="0"/>
        <v>3.0822270421356084E-2</v>
      </c>
      <c r="F24" s="23">
        <v>0</v>
      </c>
      <c r="G24" s="23">
        <v>853.46162500000003</v>
      </c>
      <c r="H24" s="23">
        <v>9668.7883750000001</v>
      </c>
      <c r="I24" s="23">
        <v>1450.3182562499999</v>
      </c>
      <c r="J24" s="23">
        <v>226.6</v>
      </c>
    </row>
    <row r="25" spans="1:39" x14ac:dyDescent="0.25">
      <c r="A25" s="52"/>
      <c r="B25" s="25" t="s">
        <v>18</v>
      </c>
      <c r="C25" s="23">
        <v>1788496.85</v>
      </c>
      <c r="D25" s="23">
        <v>1641749.4</v>
      </c>
      <c r="E25" s="24">
        <f t="shared" si="0"/>
        <v>8.2050717617981925E-2</v>
      </c>
      <c r="F25" s="23">
        <v>0</v>
      </c>
      <c r="G25" s="23">
        <v>4471.2421250000007</v>
      </c>
      <c r="H25" s="23">
        <v>142276.2078750002</v>
      </c>
      <c r="I25" s="23">
        <v>21341.431856250001</v>
      </c>
      <c r="J25" s="23">
        <v>941.65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7.5" customHeight="1" x14ac:dyDescent="0.25">
      <c r="A26" s="7"/>
      <c r="B26" s="7"/>
      <c r="C26" s="8"/>
      <c r="D26" s="8"/>
      <c r="E26" s="9"/>
      <c r="F26" s="8"/>
      <c r="G26" s="8"/>
      <c r="H26" s="8"/>
      <c r="I26" s="8"/>
      <c r="J26" s="8"/>
    </row>
    <row r="27" spans="1:39" x14ac:dyDescent="0.25">
      <c r="A27" s="53" t="s">
        <v>4</v>
      </c>
      <c r="B27" s="14">
        <f>+B20</f>
        <v>45107</v>
      </c>
      <c r="C27" s="17">
        <f>+C20+C14+C12+C22+C10+C6+C24+C8+C16+C18</f>
        <v>10659617.1</v>
      </c>
      <c r="D27" s="17">
        <f>+D20+D14+D12+D22+D10+D6+D24+D8+D16+D18</f>
        <v>10025716.049999999</v>
      </c>
      <c r="E27" s="9">
        <f t="shared" ref="E27" si="2">+(C27-D27)/C27</f>
        <v>5.9467525339160707E-2</v>
      </c>
      <c r="F27" s="17">
        <f t="shared" ref="F27:J28" si="3">+F20+F14+F12+F22+F10+F6+F24+F8+F16+F18</f>
        <v>3895</v>
      </c>
      <c r="G27" s="17">
        <f t="shared" si="3"/>
        <v>26487.805250000005</v>
      </c>
      <c r="H27" s="17">
        <f t="shared" si="3"/>
        <v>608276.75840000005</v>
      </c>
      <c r="I27" s="17">
        <f t="shared" si="3"/>
        <v>91241.513759999987</v>
      </c>
      <c r="J27" s="17">
        <f t="shared" si="3"/>
        <v>121385.04000000001</v>
      </c>
    </row>
    <row r="28" spans="1:39" x14ac:dyDescent="0.25">
      <c r="A28" s="53"/>
      <c r="B28" s="15" t="str">
        <f>+B25</f>
        <v>FYTD</v>
      </c>
      <c r="C28" s="17">
        <f>+C21+C15+C13+C23+C11+C7+C25+C9+C17+C19</f>
        <v>246642078.73999998</v>
      </c>
      <c r="D28" s="17">
        <f>+D21+D15+D13+D23+D11+D7+D25+D9+D17+D19</f>
        <v>215432915.65999997</v>
      </c>
      <c r="E28" s="9">
        <f t="shared" ref="E28" si="4">+(C28-D28)/C28</f>
        <v>0.12653624734042013</v>
      </c>
      <c r="F28" s="17">
        <f t="shared" si="3"/>
        <v>119485.75</v>
      </c>
      <c r="G28" s="17">
        <f t="shared" si="3"/>
        <v>733037.63247499999</v>
      </c>
      <c r="H28" s="17">
        <f t="shared" si="3"/>
        <v>30422089.937524986</v>
      </c>
      <c r="I28" s="17">
        <f t="shared" si="3"/>
        <v>4563313.5030587502</v>
      </c>
      <c r="J28" s="17">
        <f t="shared" si="3"/>
        <v>2091752.64</v>
      </c>
    </row>
    <row r="29" spans="1:39" x14ac:dyDescent="0.25">
      <c r="A29" s="2" t="s">
        <v>65</v>
      </c>
      <c r="I29" s="10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5"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customHeight="1" x14ac:dyDescent="0.25">
      <c r="A31" s="49" t="s">
        <v>10</v>
      </c>
      <c r="B31" s="49"/>
      <c r="C31" s="49"/>
      <c r="D31" s="49"/>
      <c r="E31" s="49"/>
      <c r="F31" s="49"/>
      <c r="G31" s="49"/>
      <c r="H31" s="49"/>
      <c r="I31" s="49"/>
      <c r="J31" s="49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29.25" customHeight="1" x14ac:dyDescent="0.25">
      <c r="A32" s="49" t="s">
        <v>13</v>
      </c>
      <c r="B32" s="49"/>
      <c r="C32" s="49"/>
      <c r="D32" s="49"/>
      <c r="E32" s="49"/>
      <c r="F32" s="49"/>
      <c r="G32" s="49"/>
      <c r="H32" s="49"/>
      <c r="I32" s="49"/>
      <c r="J32" s="49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5">
      <c r="A33" s="50" t="s">
        <v>34</v>
      </c>
      <c r="B33" s="51"/>
      <c r="C33" s="51"/>
      <c r="D33" s="51"/>
      <c r="E33" s="51"/>
      <c r="F33" s="51"/>
      <c r="G33" s="51"/>
      <c r="H33" s="51"/>
      <c r="I33" s="51"/>
      <c r="J33" s="5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30" customHeight="1" x14ac:dyDescent="0.25">
      <c r="A34" s="49" t="s">
        <v>35</v>
      </c>
      <c r="B34" s="49"/>
      <c r="C34" s="49"/>
      <c r="D34" s="49"/>
      <c r="E34" s="49"/>
      <c r="F34" s="49"/>
      <c r="G34" s="49"/>
      <c r="H34" s="49"/>
      <c r="I34" s="49"/>
      <c r="J34" s="4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5" customHeight="1" x14ac:dyDescent="0.25">
      <c r="A35" s="49" t="s">
        <v>9</v>
      </c>
      <c r="B35" s="49"/>
      <c r="C35" s="49"/>
      <c r="D35" s="49"/>
      <c r="E35" s="49"/>
      <c r="F35" s="49"/>
      <c r="G35" s="49"/>
      <c r="H35" s="49"/>
      <c r="I35" s="49"/>
      <c r="J35" s="49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5">
      <c r="A36" s="49" t="s">
        <v>12</v>
      </c>
      <c r="B36" s="49"/>
      <c r="C36" s="49"/>
      <c r="D36" s="49"/>
      <c r="E36" s="49"/>
      <c r="F36" s="49"/>
      <c r="G36" s="49"/>
      <c r="H36" s="49"/>
      <c r="I36" s="49"/>
      <c r="J36" s="29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x14ac:dyDescent="0.25">
      <c r="A37" s="54" t="s">
        <v>32</v>
      </c>
      <c r="B37" s="54"/>
      <c r="C37" s="54"/>
      <c r="D37" s="54"/>
      <c r="E37" s="54"/>
      <c r="F37" s="54"/>
      <c r="G37" s="54"/>
      <c r="H37" s="54"/>
      <c r="I37" s="54"/>
      <c r="J37" s="54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5"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23.25" x14ac:dyDescent="0.25">
      <c r="A39" s="43" t="s">
        <v>5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39" ht="23.25" x14ac:dyDescent="0.35">
      <c r="A40" s="44">
        <f>+A2</f>
        <v>45107</v>
      </c>
      <c r="B40" s="44"/>
      <c r="C40" s="44"/>
      <c r="D40" s="44"/>
      <c r="E40" s="44"/>
      <c r="F40" s="44"/>
      <c r="G40" s="44"/>
      <c r="H40" s="44"/>
      <c r="I40" s="44"/>
      <c r="J40" s="44"/>
    </row>
    <row r="41" spans="1:39" ht="23.25" x14ac:dyDescent="0.35">
      <c r="A41" s="44" t="s">
        <v>29</v>
      </c>
      <c r="B41" s="44"/>
      <c r="C41" s="44"/>
      <c r="D41" s="44"/>
      <c r="E41" s="44"/>
      <c r="F41" s="44"/>
      <c r="G41" s="44"/>
      <c r="H41" s="44"/>
      <c r="I41" s="44"/>
      <c r="J41" s="44"/>
    </row>
    <row r="42" spans="1:39" x14ac:dyDescent="0.25">
      <c r="A42" s="45" t="s">
        <v>2</v>
      </c>
      <c r="B42" s="15" t="s">
        <v>3</v>
      </c>
      <c r="C42" s="16"/>
      <c r="D42" s="16"/>
      <c r="E42" s="16"/>
      <c r="F42" s="16" t="s">
        <v>21</v>
      </c>
      <c r="G42" s="16" t="s">
        <v>20</v>
      </c>
      <c r="H42" s="16"/>
      <c r="I42" s="16" t="s">
        <v>19</v>
      </c>
      <c r="J42" s="16" t="s">
        <v>11</v>
      </c>
    </row>
    <row r="43" spans="1:39" x14ac:dyDescent="0.25">
      <c r="A43" s="46"/>
      <c r="B43" s="15" t="s">
        <v>18</v>
      </c>
      <c r="C43" s="28" t="s">
        <v>7</v>
      </c>
      <c r="D43" s="28" t="s">
        <v>0</v>
      </c>
      <c r="E43" s="28" t="s">
        <v>8</v>
      </c>
      <c r="F43" s="28" t="s">
        <v>24</v>
      </c>
      <c r="G43" s="28" t="s">
        <v>33</v>
      </c>
      <c r="H43" s="28" t="s">
        <v>1</v>
      </c>
      <c r="I43" s="28" t="s">
        <v>22</v>
      </c>
      <c r="J43" s="28" t="s">
        <v>23</v>
      </c>
    </row>
    <row r="44" spans="1:39" x14ac:dyDescent="0.25">
      <c r="A44" s="48" t="s">
        <v>27</v>
      </c>
      <c r="B44" s="13">
        <v>45107</v>
      </c>
      <c r="C44" s="12">
        <v>20843391.239999998</v>
      </c>
      <c r="D44" s="12">
        <v>18597348.039999999</v>
      </c>
      <c r="E44" s="24">
        <f t="shared" ref="E44:E63" si="5">IF(C44=0,"N/A",+(C44-D44)/C44)</f>
        <v>0.10775805022023852</v>
      </c>
      <c r="F44" s="12">
        <v>1210877.3799999999</v>
      </c>
      <c r="G44" s="23">
        <v>49081.284650000001</v>
      </c>
      <c r="H44" s="12">
        <v>986232.90534999932</v>
      </c>
      <c r="I44" s="12">
        <v>147934.93580249988</v>
      </c>
      <c r="J44" s="12">
        <v>0</v>
      </c>
      <c r="M44" s="11"/>
    </row>
    <row r="45" spans="1:39" x14ac:dyDescent="0.25">
      <c r="A45" s="48"/>
      <c r="B45" s="8" t="s">
        <v>18</v>
      </c>
      <c r="C45" s="12">
        <v>245997269.06999999</v>
      </c>
      <c r="D45" s="12">
        <v>213659630.19</v>
      </c>
      <c r="E45" s="24">
        <f t="shared" si="5"/>
        <v>0.13145527591527095</v>
      </c>
      <c r="F45" s="12">
        <v>24654707.809999999</v>
      </c>
      <c r="G45" s="23">
        <v>552747.84314999997</v>
      </c>
      <c r="H45" s="12">
        <v>7130331.593624996</v>
      </c>
      <c r="I45" s="12">
        <v>1069549.7396025001</v>
      </c>
      <c r="J45" s="12">
        <v>0</v>
      </c>
    </row>
    <row r="46" spans="1:39" x14ac:dyDescent="0.25">
      <c r="A46" s="47" t="s">
        <v>44</v>
      </c>
      <c r="B46" s="18">
        <v>45107</v>
      </c>
      <c r="C46" s="19">
        <v>2547894.37</v>
      </c>
      <c r="D46" s="19">
        <v>2358394.81</v>
      </c>
      <c r="E46" s="20">
        <f t="shared" si="5"/>
        <v>7.4374967122361538E-2</v>
      </c>
      <c r="F46" s="19">
        <v>124947.82</v>
      </c>
      <c r="G46" s="19">
        <v>6369.7359250000009</v>
      </c>
      <c r="H46" s="19">
        <v>58182.004075000048</v>
      </c>
      <c r="I46" s="19">
        <v>8727.3006112500061</v>
      </c>
      <c r="J46" s="19">
        <v>0</v>
      </c>
    </row>
    <row r="47" spans="1:39" x14ac:dyDescent="0.25">
      <c r="A47" s="47"/>
      <c r="B47" s="21" t="s">
        <v>18</v>
      </c>
      <c r="C47" s="19">
        <v>22714944.859999999</v>
      </c>
      <c r="D47" s="19">
        <v>21078017.379999999</v>
      </c>
      <c r="E47" s="20">
        <f t="shared" si="5"/>
        <v>7.2063898463718329E-2</v>
      </c>
      <c r="F47" s="19">
        <v>1079682.5499999998</v>
      </c>
      <c r="G47" s="19">
        <v>56787.362150000001</v>
      </c>
      <c r="H47" s="19">
        <v>500457.56785000063</v>
      </c>
      <c r="I47" s="19">
        <v>75068.635661250068</v>
      </c>
      <c r="J47" s="19">
        <v>0</v>
      </c>
    </row>
    <row r="48" spans="1:39" x14ac:dyDescent="0.25">
      <c r="A48" s="48" t="s">
        <v>28</v>
      </c>
      <c r="B48" s="13">
        <v>45107</v>
      </c>
      <c r="C48" s="12">
        <v>11917179.73</v>
      </c>
      <c r="D48" s="12">
        <v>11328439.710000001</v>
      </c>
      <c r="E48" s="24">
        <f t="shared" si="5"/>
        <v>4.9402629929119944E-2</v>
      </c>
      <c r="F48" s="12">
        <v>196893.4</v>
      </c>
      <c r="G48" s="23">
        <v>29568.379325000002</v>
      </c>
      <c r="H48" s="12">
        <v>362278.24067499954</v>
      </c>
      <c r="I48" s="12">
        <v>54341.736101249931</v>
      </c>
      <c r="J48" s="12">
        <v>0</v>
      </c>
    </row>
    <row r="49" spans="1:10" x14ac:dyDescent="0.25">
      <c r="A49" s="48"/>
      <c r="B49" s="8" t="s">
        <v>18</v>
      </c>
      <c r="C49" s="12">
        <v>119062155.94</v>
      </c>
      <c r="D49" s="12">
        <v>110370114</v>
      </c>
      <c r="E49" s="24">
        <f t="shared" si="5"/>
        <v>7.3004237756120027E-2</v>
      </c>
      <c r="F49" s="12">
        <v>4753196.47</v>
      </c>
      <c r="G49" s="23">
        <v>297146.77984999999</v>
      </c>
      <c r="H49" s="12">
        <v>3641698.6854499974</v>
      </c>
      <c r="I49" s="12">
        <v>546254.80281749996</v>
      </c>
      <c r="J49" s="12">
        <v>0</v>
      </c>
    </row>
    <row r="50" spans="1:10" x14ac:dyDescent="0.25">
      <c r="A50" s="47" t="s">
        <v>40</v>
      </c>
      <c r="B50" s="18">
        <v>45107</v>
      </c>
      <c r="C50" s="19">
        <v>89664242.400000006</v>
      </c>
      <c r="D50" s="19">
        <v>81881961.900000006</v>
      </c>
      <c r="E50" s="20">
        <f t="shared" si="5"/>
        <v>8.6793578930635107E-2</v>
      </c>
      <c r="F50" s="19">
        <v>1896923.91</v>
      </c>
      <c r="G50" s="19">
        <v>219418.29622500003</v>
      </c>
      <c r="H50" s="19">
        <v>5665938.2937749997</v>
      </c>
      <c r="I50" s="19">
        <v>849890.74406624993</v>
      </c>
      <c r="J50" s="19">
        <v>0</v>
      </c>
    </row>
    <row r="51" spans="1:10" x14ac:dyDescent="0.25">
      <c r="A51" s="47"/>
      <c r="B51" s="21" t="s">
        <v>18</v>
      </c>
      <c r="C51" s="19">
        <v>868356086.09000003</v>
      </c>
      <c r="D51" s="19">
        <v>764052088.10000002</v>
      </c>
      <c r="E51" s="20">
        <f t="shared" si="5"/>
        <v>0.12011661996826209</v>
      </c>
      <c r="F51" s="19">
        <v>70626553.539999992</v>
      </c>
      <c r="G51" s="19">
        <v>1994323.8313749998</v>
      </c>
      <c r="H51" s="19">
        <v>32239998.796400018</v>
      </c>
      <c r="I51" s="19">
        <v>4835999.8202099996</v>
      </c>
      <c r="J51" s="19">
        <v>0</v>
      </c>
    </row>
    <row r="52" spans="1:10" x14ac:dyDescent="0.25">
      <c r="A52" s="48" t="s">
        <v>42</v>
      </c>
      <c r="B52" s="13">
        <v>45107</v>
      </c>
      <c r="C52" s="12">
        <v>4786828.22</v>
      </c>
      <c r="D52" s="12">
        <v>4426184.18</v>
      </c>
      <c r="E52" s="24">
        <f t="shared" si="5"/>
        <v>7.5340919587041297E-2</v>
      </c>
      <c r="F52" s="12">
        <v>70931.14</v>
      </c>
      <c r="G52" s="23">
        <v>11967.07055</v>
      </c>
      <c r="H52" s="12">
        <v>277745.82945000002</v>
      </c>
      <c r="I52" s="12">
        <v>41661.874417500003</v>
      </c>
      <c r="J52" s="12">
        <v>0</v>
      </c>
    </row>
    <row r="53" spans="1:10" x14ac:dyDescent="0.25">
      <c r="A53" s="48"/>
      <c r="B53" s="8" t="s">
        <v>18</v>
      </c>
      <c r="C53" s="12">
        <v>74460027.870000005</v>
      </c>
      <c r="D53" s="12">
        <v>68246838.689999998</v>
      </c>
      <c r="E53" s="24">
        <f t="shared" si="5"/>
        <v>8.3443283030294232E-2</v>
      </c>
      <c r="F53" s="12">
        <v>3171419.73</v>
      </c>
      <c r="G53" s="23">
        <v>186150.06967500004</v>
      </c>
      <c r="H53" s="12">
        <v>2855619.3803250073</v>
      </c>
      <c r="I53" s="12">
        <v>428342.90704875084</v>
      </c>
      <c r="J53" s="12">
        <v>0</v>
      </c>
    </row>
    <row r="54" spans="1:10" x14ac:dyDescent="0.25">
      <c r="A54" s="47" t="s">
        <v>41</v>
      </c>
      <c r="B54" s="18">
        <v>45107</v>
      </c>
      <c r="C54" s="19">
        <v>108659787.2</v>
      </c>
      <c r="D54" s="19">
        <v>94113480.290000007</v>
      </c>
      <c r="E54" s="20">
        <f t="shared" si="5"/>
        <v>0.13387019508169989</v>
      </c>
      <c r="F54" s="19">
        <v>3470966.54</v>
      </c>
      <c r="G54" s="19">
        <v>262972.05164999998</v>
      </c>
      <c r="H54" s="19">
        <v>10812368.318349997</v>
      </c>
      <c r="I54" s="19">
        <v>1621855.2477524995</v>
      </c>
      <c r="J54" s="19">
        <v>0</v>
      </c>
    </row>
    <row r="55" spans="1:10" x14ac:dyDescent="0.25">
      <c r="A55" s="47"/>
      <c r="B55" s="21" t="s">
        <v>18</v>
      </c>
      <c r="C55" s="19">
        <v>1275004688.21</v>
      </c>
      <c r="D55" s="19">
        <v>1077599535.48</v>
      </c>
      <c r="E55" s="20">
        <f t="shared" si="5"/>
        <v>0.15482700146549291</v>
      </c>
      <c r="F55" s="19">
        <v>103520201.69000001</v>
      </c>
      <c r="G55" s="19">
        <v>2928711.2163</v>
      </c>
      <c r="H55" s="19">
        <v>90956239.824975014</v>
      </c>
      <c r="I55" s="19">
        <v>13643435.973746248</v>
      </c>
      <c r="J55" s="19">
        <v>0</v>
      </c>
    </row>
    <row r="56" spans="1:10" x14ac:dyDescent="0.25">
      <c r="A56" s="48" t="s">
        <v>45</v>
      </c>
      <c r="B56" s="13">
        <v>45107</v>
      </c>
      <c r="C56" s="12">
        <v>996333.56</v>
      </c>
      <c r="D56" s="12">
        <v>862369.88</v>
      </c>
      <c r="E56" s="24">
        <f t="shared" ref="E56:E57" si="6">IF(C56=0,"N/A",+(C56-D56)/C56)</f>
        <v>0.1344566572664681</v>
      </c>
      <c r="F56" s="12">
        <v>73085.539999999994</v>
      </c>
      <c r="G56" s="23">
        <v>2490.8339000000001</v>
      </c>
      <c r="H56" s="12">
        <v>0</v>
      </c>
      <c r="I56" s="12">
        <v>0</v>
      </c>
      <c r="J56" s="12">
        <v>0</v>
      </c>
    </row>
    <row r="57" spans="1:10" x14ac:dyDescent="0.25">
      <c r="A57" s="48"/>
      <c r="B57" s="8" t="s">
        <v>18</v>
      </c>
      <c r="C57" s="12">
        <v>5023379.7200000007</v>
      </c>
      <c r="D57" s="12">
        <v>4549771.72</v>
      </c>
      <c r="E57" s="24">
        <f t="shared" si="6"/>
        <v>9.4280748499737319E-2</v>
      </c>
      <c r="F57" s="12">
        <v>459010.22</v>
      </c>
      <c r="G57" s="23">
        <v>12558.4493</v>
      </c>
      <c r="H57" s="12">
        <v>12072.650700000966</v>
      </c>
      <c r="I57" s="12">
        <v>1810.8987787499946</v>
      </c>
      <c r="J57" s="12">
        <v>0</v>
      </c>
    </row>
    <row r="58" spans="1:10" x14ac:dyDescent="0.25">
      <c r="A58" s="47" t="s">
        <v>47</v>
      </c>
      <c r="B58" s="18">
        <v>45107</v>
      </c>
      <c r="C58" s="19">
        <v>1600335.91</v>
      </c>
      <c r="D58" s="19">
        <v>1271098.2</v>
      </c>
      <c r="E58" s="20">
        <f t="shared" ref="E58:E59" si="7">IF(C58=0,"N/A",+(C58-D58)/C58)</f>
        <v>0.20573037694317561</v>
      </c>
      <c r="F58" s="19">
        <v>616005.30000000005</v>
      </c>
      <c r="G58" s="19">
        <v>2460.8265249999999</v>
      </c>
      <c r="H58" s="19">
        <v>3.4749999176710844E-3</v>
      </c>
      <c r="I58" s="19">
        <v>5.2124998765066264E-4</v>
      </c>
      <c r="J58" s="19">
        <v>0</v>
      </c>
    </row>
    <row r="59" spans="1:10" x14ac:dyDescent="0.25">
      <c r="A59" s="47"/>
      <c r="B59" s="21" t="s">
        <v>18</v>
      </c>
      <c r="C59" s="19">
        <v>1609815.64</v>
      </c>
      <c r="D59" s="19">
        <v>1273653.52</v>
      </c>
      <c r="E59" s="20">
        <f t="shared" si="7"/>
        <v>0.20882025969135193</v>
      </c>
      <c r="F59" s="19">
        <v>624595.03</v>
      </c>
      <c r="G59" s="19">
        <v>2463.0515249999999</v>
      </c>
      <c r="H59" s="19">
        <v>3.4749998012557626E-3</v>
      </c>
      <c r="I59" s="19">
        <v>5.2124998765066264E-4</v>
      </c>
      <c r="J59" s="19">
        <v>0</v>
      </c>
    </row>
    <row r="60" spans="1:10" ht="15" customHeight="1" x14ac:dyDescent="0.25">
      <c r="A60" s="48" t="s">
        <v>43</v>
      </c>
      <c r="B60" s="13">
        <v>45107</v>
      </c>
      <c r="C60" s="12">
        <v>2358711.41</v>
      </c>
      <c r="D60" s="12">
        <v>2116128.0299999998</v>
      </c>
      <c r="E60" s="24">
        <f t="shared" si="5"/>
        <v>0.10284572286865748</v>
      </c>
      <c r="F60" s="12">
        <v>71929.67</v>
      </c>
      <c r="G60" s="23">
        <v>5716.9543500000009</v>
      </c>
      <c r="H60" s="12">
        <v>129314.81565000035</v>
      </c>
      <c r="I60" s="12">
        <v>19397.222347500054</v>
      </c>
      <c r="J60" s="12">
        <v>0</v>
      </c>
    </row>
    <row r="61" spans="1:10" x14ac:dyDescent="0.25">
      <c r="A61" s="48"/>
      <c r="B61" s="8" t="s">
        <v>18</v>
      </c>
      <c r="C61" s="12">
        <v>30987856.279999997</v>
      </c>
      <c r="D61" s="12">
        <v>27801511.899999999</v>
      </c>
      <c r="E61" s="24">
        <f t="shared" si="5"/>
        <v>0.10282558274469961</v>
      </c>
      <c r="F61" s="12">
        <v>2430463.29</v>
      </c>
      <c r="G61" s="23">
        <v>71393.482474999997</v>
      </c>
      <c r="H61" s="12">
        <v>632421.11459999904</v>
      </c>
      <c r="I61" s="12">
        <v>94863.16768125011</v>
      </c>
      <c r="J61" s="12">
        <v>0</v>
      </c>
    </row>
    <row r="62" spans="1:10" x14ac:dyDescent="0.25">
      <c r="A62" s="47" t="s">
        <v>46</v>
      </c>
      <c r="B62" s="18">
        <v>45107</v>
      </c>
      <c r="C62" s="19">
        <v>442469.03</v>
      </c>
      <c r="D62" s="19">
        <v>418550.77</v>
      </c>
      <c r="E62" s="20">
        <f t="shared" si="5"/>
        <v>5.4056348305326608E-2</v>
      </c>
      <c r="F62" s="19">
        <v>22009.86</v>
      </c>
      <c r="G62" s="19">
        <v>1040.6679250000002</v>
      </c>
      <c r="H62" s="19">
        <v>2.0750000084994724E-3</v>
      </c>
      <c r="I62" s="19">
        <v>3.1125000127758541E-4</v>
      </c>
      <c r="J62" s="19">
        <v>0</v>
      </c>
    </row>
    <row r="63" spans="1:10" x14ac:dyDescent="0.25">
      <c r="A63" s="47"/>
      <c r="B63" s="21" t="s">
        <v>18</v>
      </c>
      <c r="C63" s="19">
        <v>1519321.4600000002</v>
      </c>
      <c r="D63" s="19">
        <v>1488309.45</v>
      </c>
      <c r="E63" s="20">
        <f t="shared" si="5"/>
        <v>2.0411750124295774E-2</v>
      </c>
      <c r="F63" s="19">
        <v>111146.03</v>
      </c>
      <c r="G63" s="19">
        <v>3490.5685750000002</v>
      </c>
      <c r="H63" s="19">
        <v>1.4250002469644585E-3</v>
      </c>
      <c r="I63" s="19">
        <v>4.2375001098662326E-4</v>
      </c>
      <c r="J63" s="19">
        <v>0</v>
      </c>
    </row>
    <row r="64" spans="1:10" ht="5.25" customHeight="1" x14ac:dyDescent="0.25">
      <c r="A64" s="7"/>
      <c r="B64" s="7"/>
      <c r="C64" s="8"/>
      <c r="D64" s="8"/>
      <c r="E64" s="9"/>
      <c r="F64" s="8"/>
      <c r="G64" s="8"/>
      <c r="H64" s="8"/>
      <c r="I64" s="8"/>
      <c r="J64" s="8"/>
    </row>
    <row r="65" spans="1:10" x14ac:dyDescent="0.25">
      <c r="A65" s="53" t="s">
        <v>4</v>
      </c>
      <c r="B65" s="14">
        <f>+B60</f>
        <v>45107</v>
      </c>
      <c r="C65" s="17">
        <f>+C44+C46+C48+C50+C52+C54+C60+C56+C62+C58</f>
        <v>243817173.07000002</v>
      </c>
      <c r="D65" s="17">
        <f>+D44+D46+D48+D50+D52+D54+D60+D56+D62+D58</f>
        <v>217373955.81</v>
      </c>
      <c r="E65" s="9">
        <f>IF(C65=0,"N/A",+(C65-D65)/C65)</f>
        <v>0.10845510563116963</v>
      </c>
      <c r="F65" s="17">
        <f t="shared" ref="F65:J66" si="8">+F44+F46+F48+F50+F52+F54+F60+F56+F62+F58</f>
        <v>7754570.5599999996</v>
      </c>
      <c r="G65" s="17">
        <f t="shared" si="8"/>
        <v>591086.10102499998</v>
      </c>
      <c r="H65" s="17">
        <f t="shared" si="8"/>
        <v>18292060.412874997</v>
      </c>
      <c r="I65" s="17">
        <f t="shared" si="8"/>
        <v>2743809.0619312497</v>
      </c>
      <c r="J65" s="17">
        <f t="shared" si="8"/>
        <v>0</v>
      </c>
    </row>
    <row r="66" spans="1:10" x14ac:dyDescent="0.25">
      <c r="A66" s="53"/>
      <c r="B66" s="15" t="str">
        <f>+B61</f>
        <v>FYTD</v>
      </c>
      <c r="C66" s="17">
        <f>+C45+C47+C49+C51+C53+C55+C61+C57+C63+C59</f>
        <v>2644735545.1399999</v>
      </c>
      <c r="D66" s="17">
        <f>+D45+D47+D49+D51+D53+D55+D61+D57+D63+D59</f>
        <v>2290119470.4299998</v>
      </c>
      <c r="E66" s="9">
        <f>IF(C66=0,"N/A",+(C66-D66)/C66)</f>
        <v>0.13408375569407954</v>
      </c>
      <c r="F66" s="17">
        <f t="shared" si="8"/>
        <v>211430976.36000001</v>
      </c>
      <c r="G66" s="17">
        <f t="shared" si="8"/>
        <v>6105772.6543750009</v>
      </c>
      <c r="H66" s="17">
        <f t="shared" si="8"/>
        <v>137968839.61882505</v>
      </c>
      <c r="I66" s="17">
        <f t="shared" si="8"/>
        <v>20695325.946491253</v>
      </c>
      <c r="J66" s="17">
        <f t="shared" si="8"/>
        <v>0</v>
      </c>
    </row>
    <row r="68" spans="1:10" ht="23.25" x14ac:dyDescent="0.35">
      <c r="A68" s="44" t="s">
        <v>30</v>
      </c>
      <c r="B68" s="44"/>
      <c r="C68" s="44"/>
      <c r="D68" s="44"/>
      <c r="E68" s="44"/>
      <c r="F68" s="44"/>
      <c r="G68" s="44"/>
      <c r="H68" s="44"/>
      <c r="I68" s="44"/>
      <c r="J68" s="44"/>
    </row>
    <row r="69" spans="1:10" x14ac:dyDescent="0.25">
      <c r="A69" s="53" t="s">
        <v>31</v>
      </c>
      <c r="B69" s="14">
        <f>+B65</f>
        <v>45107</v>
      </c>
      <c r="C69" s="17">
        <f>+C65+C27</f>
        <v>254476790.17000002</v>
      </c>
      <c r="D69" s="17">
        <f>+D65+D27</f>
        <v>227399671.86000001</v>
      </c>
      <c r="E69" s="9">
        <f t="shared" ref="E69:E70" si="9">+(C69-D69)/C69</f>
        <v>0.1064030959047836</v>
      </c>
      <c r="F69" s="17">
        <f t="shared" ref="F69:J70" si="10">+F65+F27</f>
        <v>7758465.5599999996</v>
      </c>
      <c r="G69" s="17">
        <f t="shared" si="10"/>
        <v>617573.90627499996</v>
      </c>
      <c r="H69" s="17">
        <f t="shared" si="10"/>
        <v>18900337.171274997</v>
      </c>
      <c r="I69" s="17">
        <f t="shared" si="10"/>
        <v>2835050.5756912497</v>
      </c>
      <c r="J69" s="17">
        <f t="shared" si="10"/>
        <v>121385.04000000001</v>
      </c>
    </row>
    <row r="70" spans="1:10" x14ac:dyDescent="0.25">
      <c r="A70" s="53"/>
      <c r="B70" s="14" t="str">
        <f>+B66</f>
        <v>FYTD</v>
      </c>
      <c r="C70" s="17">
        <f>+C66+C28</f>
        <v>2891377623.8799996</v>
      </c>
      <c r="D70" s="17">
        <f>+D66+D28</f>
        <v>2505552386.0899997</v>
      </c>
      <c r="E70" s="9">
        <f t="shared" si="9"/>
        <v>0.13343993347788763</v>
      </c>
      <c r="F70" s="17">
        <f t="shared" si="10"/>
        <v>211550462.11000001</v>
      </c>
      <c r="G70" s="17">
        <f t="shared" si="10"/>
        <v>6838810.2868500007</v>
      </c>
      <c r="H70" s="17">
        <f t="shared" si="10"/>
        <v>168390929.55635002</v>
      </c>
      <c r="I70" s="17">
        <f t="shared" si="10"/>
        <v>25258639.449550003</v>
      </c>
      <c r="J70" s="17">
        <f t="shared" si="10"/>
        <v>2091752.64</v>
      </c>
    </row>
    <row r="71" spans="1:10" x14ac:dyDescent="0.25">
      <c r="A71" s="54" t="s">
        <v>65</v>
      </c>
      <c r="B71" s="54"/>
      <c r="C71" s="54"/>
      <c r="D71" s="54"/>
      <c r="E71" s="54"/>
      <c r="F71" s="54"/>
      <c r="G71" s="54"/>
      <c r="H71" s="54"/>
      <c r="I71" s="54"/>
      <c r="J71" s="54"/>
    </row>
  </sheetData>
  <mergeCells count="40">
    <mergeCell ref="A48:A49"/>
    <mergeCell ref="A37:J37"/>
    <mergeCell ref="A39:J39"/>
    <mergeCell ref="A44:A45"/>
    <mergeCell ref="A46:A47"/>
    <mergeCell ref="A69:A70"/>
    <mergeCell ref="A71:J71"/>
    <mergeCell ref="A50:A51"/>
    <mergeCell ref="A52:A53"/>
    <mergeCell ref="A54:A55"/>
    <mergeCell ref="A60:A61"/>
    <mergeCell ref="A65:A66"/>
    <mergeCell ref="A68:J68"/>
    <mergeCell ref="A56:A57"/>
    <mergeCell ref="A62:A63"/>
    <mergeCell ref="A58:A59"/>
    <mergeCell ref="A24:A25"/>
    <mergeCell ref="A27:A28"/>
    <mergeCell ref="A31:J31"/>
    <mergeCell ref="A32:J32"/>
    <mergeCell ref="A34:J34"/>
    <mergeCell ref="A35:J35"/>
    <mergeCell ref="A33:J33"/>
    <mergeCell ref="A40:J40"/>
    <mergeCell ref="A41:J41"/>
    <mergeCell ref="A42:A43"/>
    <mergeCell ref="A36:I36"/>
    <mergeCell ref="A22:A23"/>
    <mergeCell ref="A1:J1"/>
    <mergeCell ref="A2:J2"/>
    <mergeCell ref="A3:J3"/>
    <mergeCell ref="A4:A5"/>
    <mergeCell ref="A6:A7"/>
    <mergeCell ref="A8:A9"/>
    <mergeCell ref="A10:A11"/>
    <mergeCell ref="A12:A13"/>
    <mergeCell ref="A14:A15"/>
    <mergeCell ref="A16:A17"/>
    <mergeCell ref="A20:A21"/>
    <mergeCell ref="A18:A19"/>
  </mergeCells>
  <pageMargins left="0.4" right="0.35" top="0.44" bottom="0.38" header="0.3" footer="0.3"/>
  <pageSetup scale="84" fitToHeight="0" orientation="landscape" r:id="rId1"/>
  <headerFooter>
    <oddFooter>&amp;RPage &amp;P of &amp;N</oddFooter>
  </headerFooter>
  <rowBreaks count="1" manualBreakCount="1">
    <brk id="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A94C7-6911-42F7-A0C4-BD5C0A786117}">
  <dimension ref="A1:H18"/>
  <sheetViews>
    <sheetView workbookViewId="0">
      <selection activeCell="A3" sqref="A3"/>
    </sheetView>
  </sheetViews>
  <sheetFormatPr defaultRowHeight="15" x14ac:dyDescent="0.25"/>
  <cols>
    <col min="1" max="1" width="20.7109375" bestFit="1" customWidth="1"/>
    <col min="2" max="2" width="1.85546875" customWidth="1"/>
    <col min="3" max="3" width="12.140625" bestFit="1" customWidth="1"/>
    <col min="5" max="5" width="12.140625" bestFit="1" customWidth="1"/>
    <col min="6" max="6" width="11.140625" bestFit="1" customWidth="1"/>
  </cols>
  <sheetData>
    <row r="1" spans="1:8" ht="23.25" x14ac:dyDescent="0.25">
      <c r="A1" s="43" t="s">
        <v>48</v>
      </c>
      <c r="B1" s="43"/>
      <c r="C1" s="43"/>
      <c r="D1" s="43"/>
      <c r="E1" s="43"/>
      <c r="F1" s="43"/>
      <c r="G1" s="43"/>
      <c r="H1" s="43"/>
    </row>
    <row r="2" spans="1:8" ht="23.25" x14ac:dyDescent="0.35">
      <c r="A2" s="44">
        <v>45107</v>
      </c>
      <c r="B2" s="44"/>
      <c r="C2" s="44"/>
      <c r="D2" s="44"/>
      <c r="E2" s="44"/>
      <c r="F2" s="44"/>
      <c r="G2" s="44"/>
      <c r="H2" s="44"/>
    </row>
    <row r="3" spans="1:8" ht="23.25" x14ac:dyDescent="0.35">
      <c r="A3" s="6"/>
      <c r="B3" s="6"/>
      <c r="C3" s="6"/>
      <c r="D3" s="6"/>
      <c r="E3" s="6"/>
      <c r="F3" s="6"/>
      <c r="G3" s="6"/>
      <c r="H3" s="6"/>
    </row>
    <row r="4" spans="1:8" ht="30" x14ac:dyDescent="0.25">
      <c r="C4" s="34" t="s">
        <v>49</v>
      </c>
      <c r="D4" s="34" t="s">
        <v>50</v>
      </c>
      <c r="E4" s="34" t="s">
        <v>51</v>
      </c>
      <c r="F4" s="35" t="s">
        <v>52</v>
      </c>
      <c r="G4" s="35" t="s">
        <v>8</v>
      </c>
    </row>
    <row r="5" spans="1:8" x14ac:dyDescent="0.25">
      <c r="A5" s="36" t="s">
        <v>53</v>
      </c>
      <c r="C5" s="37">
        <v>5630059.7100000009</v>
      </c>
      <c r="D5" s="38">
        <v>2.2124059747212741E-2</v>
      </c>
      <c r="E5" s="37">
        <v>4672927.6599999983</v>
      </c>
      <c r="F5" s="37">
        <v>957132.05000000261</v>
      </c>
      <c r="G5" s="38">
        <v>0.17000388971007954</v>
      </c>
    </row>
    <row r="6" spans="1:8" x14ac:dyDescent="0.25">
      <c r="A6" s="36" t="s">
        <v>54</v>
      </c>
      <c r="C6" s="37">
        <v>2832097.47</v>
      </c>
      <c r="D6" s="38">
        <v>1.1129099310424549E-2</v>
      </c>
      <c r="E6" s="37">
        <v>3146999.86</v>
      </c>
      <c r="F6" s="37">
        <v>-314902.38999999966</v>
      </c>
      <c r="G6" s="38">
        <v>-0.11119051986582922</v>
      </c>
    </row>
    <row r="7" spans="1:8" x14ac:dyDescent="0.25">
      <c r="A7" s="36" t="s">
        <v>55</v>
      </c>
      <c r="C7" s="37">
        <v>293191.24</v>
      </c>
      <c r="D7" s="38">
        <v>1.1521335199337324E-3</v>
      </c>
      <c r="E7" s="37">
        <v>294122.96000000002</v>
      </c>
      <c r="F7" s="37">
        <v>-931.72000000003027</v>
      </c>
      <c r="G7" s="38">
        <v>-3.1778575649123427E-3</v>
      </c>
    </row>
    <row r="8" spans="1:8" x14ac:dyDescent="0.25">
      <c r="A8" s="36" t="s">
        <v>56</v>
      </c>
      <c r="C8" s="37">
        <v>86890.98</v>
      </c>
      <c r="D8" s="38">
        <v>3.4144952843028853E-4</v>
      </c>
      <c r="E8" s="37">
        <v>71598.330000000031</v>
      </c>
      <c r="F8" s="37">
        <v>15292.649999999965</v>
      </c>
      <c r="G8" s="38">
        <v>0.17599813007057771</v>
      </c>
    </row>
    <row r="9" spans="1:8" x14ac:dyDescent="0.25">
      <c r="A9" s="36" t="s">
        <v>57</v>
      </c>
      <c r="C9" s="37">
        <v>169552.65999999997</v>
      </c>
      <c r="D9" s="38">
        <v>6.6627946653497329E-4</v>
      </c>
      <c r="E9" s="37">
        <v>28993.879999999997</v>
      </c>
      <c r="F9" s="37">
        <v>140558.77999999997</v>
      </c>
      <c r="G9" s="38">
        <v>0.82899778747204556</v>
      </c>
    </row>
    <row r="10" spans="1:8" x14ac:dyDescent="0.25">
      <c r="A10" s="36" t="s">
        <v>58</v>
      </c>
      <c r="C10" s="37">
        <v>65250015.549999975</v>
      </c>
      <c r="D10" s="38">
        <v>0.25640851374465434</v>
      </c>
      <c r="E10" s="37">
        <v>61644919.890000001</v>
      </c>
      <c r="F10" s="37">
        <v>3605095.6599999741</v>
      </c>
      <c r="G10" s="38">
        <v>5.5250495032257131E-2</v>
      </c>
    </row>
    <row r="11" spans="1:8" x14ac:dyDescent="0.25">
      <c r="A11" s="36" t="s">
        <v>59</v>
      </c>
      <c r="C11" s="37">
        <v>34457309.909999996</v>
      </c>
      <c r="D11" s="38">
        <v>0.13540452898270691</v>
      </c>
      <c r="E11" s="37">
        <v>34080274.550000004</v>
      </c>
      <c r="F11" s="37">
        <v>377035.35999999195</v>
      </c>
      <c r="G11" s="38">
        <v>1.0942100848405783E-2</v>
      </c>
    </row>
    <row r="12" spans="1:8" x14ac:dyDescent="0.25">
      <c r="A12" s="36" t="s">
        <v>60</v>
      </c>
      <c r="C12" s="37">
        <v>928087.26000000013</v>
      </c>
      <c r="D12" s="38">
        <v>3.6470408927273996E-3</v>
      </c>
      <c r="E12" s="37">
        <v>681534.58</v>
      </c>
      <c r="F12" s="37">
        <v>246552.68000000017</v>
      </c>
      <c r="G12" s="38">
        <v>0.2656567874878491</v>
      </c>
    </row>
    <row r="13" spans="1:8" x14ac:dyDescent="0.25">
      <c r="A13" s="36" t="s">
        <v>61</v>
      </c>
      <c r="C13" s="37">
        <v>10035841.439999999</v>
      </c>
      <c r="D13" s="38">
        <v>3.9437158230798498E-2</v>
      </c>
      <c r="E13" s="37">
        <v>8972159.25</v>
      </c>
      <c r="F13" s="37">
        <v>1063682.1899999995</v>
      </c>
      <c r="G13" s="38">
        <v>0.10598834152166513</v>
      </c>
    </row>
    <row r="14" spans="1:8" x14ac:dyDescent="0.25">
      <c r="A14" s="36" t="s">
        <v>62</v>
      </c>
      <c r="C14" s="37">
        <v>23646767.459999993</v>
      </c>
      <c r="D14" s="38">
        <v>9.2923081292415957E-2</v>
      </c>
      <c r="E14" s="37">
        <v>22121114.769999992</v>
      </c>
      <c r="F14" s="37">
        <v>1525652.6900000013</v>
      </c>
      <c r="G14" s="38">
        <v>6.45184460235734E-2</v>
      </c>
    </row>
    <row r="15" spans="1:8" x14ac:dyDescent="0.25">
      <c r="A15" s="36" t="s">
        <v>63</v>
      </c>
      <c r="C15" s="37">
        <v>93362601.360000014</v>
      </c>
      <c r="D15" s="38">
        <v>0.36688061531124427</v>
      </c>
      <c r="E15" s="37">
        <v>75078501.700000018</v>
      </c>
      <c r="F15" s="37">
        <v>18284099.659999996</v>
      </c>
      <c r="G15" s="38">
        <v>0.19583965521159502</v>
      </c>
    </row>
    <row r="16" spans="1:8" x14ac:dyDescent="0.25">
      <c r="A16" s="36" t="s">
        <v>20</v>
      </c>
      <c r="C16" s="37">
        <v>17784375.130000047</v>
      </c>
      <c r="D16" s="38">
        <v>6.9886039972916258E-2</v>
      </c>
      <c r="E16" s="37">
        <v>16606524.430020038</v>
      </c>
      <c r="F16" s="37">
        <v>1177850.6999800093</v>
      </c>
      <c r="G16" s="38">
        <v>6.622952402714001E-2</v>
      </c>
    </row>
    <row r="17" spans="1:7" ht="15.75" thickBot="1" x14ac:dyDescent="0.3">
      <c r="A17" s="39" t="s">
        <v>64</v>
      </c>
      <c r="C17" s="40">
        <v>254476790.17000005</v>
      </c>
      <c r="D17" s="41">
        <v>1</v>
      </c>
      <c r="E17" s="40">
        <v>227399671.86002004</v>
      </c>
      <c r="F17" s="40">
        <v>27077118.309980005</v>
      </c>
      <c r="G17" s="41">
        <v>0.10640309590470499</v>
      </c>
    </row>
    <row r="18" spans="1:7" ht="15.75" thickTop="1" x14ac:dyDescent="0.25">
      <c r="A18" s="55"/>
      <c r="B18" s="55"/>
      <c r="C18" s="55"/>
      <c r="D18" s="37"/>
    </row>
  </sheetData>
  <mergeCells count="3">
    <mergeCell ref="A1:H1"/>
    <mergeCell ref="A2:H2"/>
    <mergeCell ref="A18:C1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June 2023 SW Data</vt:lpstr>
      <vt:lpstr>June 2023 Bets By Sport</vt:lpstr>
      <vt:lpstr>'June 2023 Bets By Sport'!Print_Area</vt:lpstr>
      <vt:lpstr>'June 2023 SW Data'!Print_Area</vt:lpstr>
    </vt:vector>
  </TitlesOfParts>
  <Company>Maryland Lottery and Gaming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Nielsen</dc:creator>
  <cp:lastModifiedBy>Elkin, Seth</cp:lastModifiedBy>
  <cp:lastPrinted>2023-07-07T20:57:12Z</cp:lastPrinted>
  <dcterms:created xsi:type="dcterms:W3CDTF">2021-12-21T00:51:22Z</dcterms:created>
  <dcterms:modified xsi:type="dcterms:W3CDTF">2023-07-09T21:05:27Z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alidSession">
    <vt:lpwstr>False</vt:lpwstr>
  </property>
</Properties>
</file>