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esktop\SPORTS WAGERING DATA\2023\"/>
    </mc:Choice>
  </mc:AlternateContent>
  <xr:revisionPtr revIDLastSave="0" documentId="13_ncr:1_{7D69EA8B-0EBD-4433-A60D-0F4EC23E9BD4}" xr6:coauthVersionLast="36" xr6:coauthVersionMax="36" xr10:uidLastSave="{00000000-0000-0000-0000-000000000000}"/>
  <bookViews>
    <workbookView xWindow="0" yWindow="0" windowWidth="27360" windowHeight="13875" tabRatio="610" xr2:uid="{00000000-000D-0000-FFFF-FFFF00000000}"/>
  </bookViews>
  <sheets>
    <sheet name="May 2023 Sports Wagering Data" sheetId="14" r:id="rId1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'May 2023 Sports Wagering Data'!$A$1:$J$80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4" l="1"/>
  <c r="B71" i="14" s="1"/>
  <c r="B28" i="14"/>
  <c r="AB21" i="14" l="1"/>
  <c r="E7" i="14" l="1"/>
  <c r="E6" i="14" l="1"/>
  <c r="A40" i="14" l="1"/>
  <c r="B27" i="14" l="1"/>
  <c r="B65" i="14" l="1"/>
  <c r="B70" i="14" s="1"/>
  <c r="E15" i="14" l="1"/>
  <c r="E13" i="14"/>
  <c r="E11" i="14"/>
  <c r="E12" i="14" l="1"/>
  <c r="E14" i="14"/>
  <c r="E10" i="14"/>
  <c r="E22" i="14"/>
  <c r="E21" i="14"/>
  <c r="E23" i="14"/>
  <c r="E20" i="14"/>
  <c r="E18" i="14" l="1"/>
  <c r="I28" i="14"/>
  <c r="AD21" i="14" s="1"/>
  <c r="J27" i="14"/>
  <c r="E60" i="14"/>
  <c r="E16" i="14"/>
  <c r="E8" i="14"/>
  <c r="E46" i="14"/>
  <c r="E50" i="14"/>
  <c r="E48" i="14"/>
  <c r="E49" i="14"/>
  <c r="E55" i="14"/>
  <c r="D27" i="14"/>
  <c r="E9" i="14"/>
  <c r="E47" i="14"/>
  <c r="E51" i="14"/>
  <c r="E58" i="14" l="1"/>
  <c r="E59" i="14"/>
  <c r="D65" i="14"/>
  <c r="J65" i="14"/>
  <c r="J66" i="14"/>
  <c r="I66" i="14"/>
  <c r="I71" i="14" s="1"/>
  <c r="I65" i="14"/>
  <c r="D66" i="14"/>
  <c r="F66" i="14"/>
  <c r="C66" i="14"/>
  <c r="G65" i="14"/>
  <c r="F65" i="14"/>
  <c r="G66" i="14"/>
  <c r="C65" i="14"/>
  <c r="E62" i="14"/>
  <c r="E63" i="14"/>
  <c r="D70" i="14"/>
  <c r="J70" i="14"/>
  <c r="E56" i="14"/>
  <c r="E57" i="14"/>
  <c r="E19" i="14"/>
  <c r="H27" i="14"/>
  <c r="H28" i="14"/>
  <c r="AC21" i="14" s="1"/>
  <c r="D28" i="14"/>
  <c r="Z21" i="14" s="1"/>
  <c r="G28" i="14"/>
  <c r="F28" i="14"/>
  <c r="AA21" i="14" s="1"/>
  <c r="J28" i="14"/>
  <c r="AE21" i="14" s="1"/>
  <c r="C28" i="14"/>
  <c r="G27" i="14"/>
  <c r="I27" i="14"/>
  <c r="C27" i="14"/>
  <c r="E27" i="14" s="1"/>
  <c r="F27" i="14"/>
  <c r="E17" i="14"/>
  <c r="E54" i="14"/>
  <c r="E52" i="14"/>
  <c r="E53" i="14"/>
  <c r="E25" i="14"/>
  <c r="E45" i="14"/>
  <c r="E24" i="14"/>
  <c r="E61" i="14"/>
  <c r="E44" i="14"/>
  <c r="H66" i="14" l="1"/>
  <c r="H71" i="14" s="1"/>
  <c r="H65" i="14"/>
  <c r="H70" i="14" s="1"/>
  <c r="E28" i="14"/>
  <c r="J71" i="14"/>
  <c r="G70" i="14"/>
  <c r="F71" i="14"/>
  <c r="F70" i="14"/>
  <c r="D71" i="14"/>
  <c r="G71" i="14"/>
  <c r="E66" i="14"/>
  <c r="C71" i="14"/>
  <c r="Y21" i="14"/>
  <c r="I70" i="14"/>
  <c r="C70" i="14"/>
  <c r="E70" i="14" s="1"/>
  <c r="E65" i="14"/>
  <c r="E71" i="14" l="1"/>
</calcChain>
</file>

<file path=xl/sharedStrings.xml><?xml version="1.0" encoding="utf-8"?>
<sst xmlns="http://schemas.openxmlformats.org/spreadsheetml/2006/main" count="95" uniqueCount="49">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</sst>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6" fillId="0" borderId="0" xfId="0" quotePrefix="1" applyFont="1" applyAlignment="1"/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169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quotePrefix="1" applyFont="1" applyAlignment="1">
      <alignment horizontal="left" wrapTex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80"/>
  <sheetViews>
    <sheetView tabSelected="1" zoomScaleNormal="100" workbookViewId="0">
      <pane ySplit="2" topLeftCell="A3" activePane="bottomLeft" state="frozen"/>
      <selection pane="bottomLeft" activeCell="N77" sqref="N77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1"/>
    <col min="25" max="26" width="12.85546875" style="1" bestFit="1" customWidth="1"/>
    <col min="27" max="27" width="10.42578125" style="1" customWidth="1"/>
    <col min="28" max="31" width="13.140625" style="1" customWidth="1"/>
    <col min="32" max="32" width="3.5703125" style="1" customWidth="1"/>
    <col min="33" max="34" width="11.7109375" style="1" bestFit="1" customWidth="1"/>
    <col min="35" max="36" width="9.42578125" style="1" bestFit="1" customWidth="1"/>
    <col min="37" max="37" width="10.85546875" style="1" bestFit="1" customWidth="1"/>
    <col min="38" max="38" width="9.5703125" style="1" bestFit="1" customWidth="1"/>
    <col min="39" max="39" width="9.28515625" style="1" bestFit="1" customWidth="1"/>
    <col min="40" max="44" width="9.140625" style="1"/>
  </cols>
  <sheetData>
    <row r="1" spans="1:39" ht="23.25" x14ac:dyDescent="0.25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L1" s="5"/>
      <c r="M1" s="5"/>
      <c r="N1" s="5"/>
      <c r="O1" s="5"/>
      <c r="P1" s="5"/>
      <c r="Q1" s="28"/>
    </row>
    <row r="2" spans="1:39" ht="23.25" x14ac:dyDescent="0.35">
      <c r="A2" s="37">
        <v>45077</v>
      </c>
      <c r="B2" s="37"/>
      <c r="C2" s="37"/>
      <c r="D2" s="37"/>
      <c r="E2" s="37"/>
      <c r="F2" s="37"/>
      <c r="G2" s="37"/>
      <c r="H2" s="37"/>
      <c r="I2" s="37"/>
      <c r="J2" s="37"/>
      <c r="L2" s="6"/>
      <c r="M2" s="6"/>
      <c r="N2" s="6"/>
      <c r="O2" s="6"/>
      <c r="P2" s="6"/>
      <c r="Q2" s="27"/>
    </row>
    <row r="3" spans="1:39" ht="23.25" x14ac:dyDescent="0.3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</row>
    <row r="4" spans="1:39" x14ac:dyDescent="0.25">
      <c r="A4" s="38" t="s">
        <v>2</v>
      </c>
      <c r="B4" s="15" t="s">
        <v>3</v>
      </c>
      <c r="C4" s="16"/>
      <c r="D4" s="16"/>
      <c r="E4" s="16"/>
      <c r="F4" s="16" t="s">
        <v>21</v>
      </c>
      <c r="G4" s="16" t="s">
        <v>20</v>
      </c>
      <c r="H4" s="16"/>
      <c r="I4" s="16" t="s">
        <v>19</v>
      </c>
      <c r="J4" s="16" t="s">
        <v>11</v>
      </c>
    </row>
    <row r="5" spans="1:39" ht="15" customHeight="1" x14ac:dyDescent="0.25">
      <c r="A5" s="39"/>
      <c r="B5" s="15" t="s">
        <v>18</v>
      </c>
      <c r="C5" s="29" t="s">
        <v>7</v>
      </c>
      <c r="D5" s="29" t="s">
        <v>0</v>
      </c>
      <c r="E5" s="29" t="s">
        <v>8</v>
      </c>
      <c r="F5" s="29" t="s">
        <v>24</v>
      </c>
      <c r="G5" s="29" t="s">
        <v>33</v>
      </c>
      <c r="H5" s="29" t="s">
        <v>1</v>
      </c>
      <c r="I5" s="29" t="s">
        <v>22</v>
      </c>
      <c r="J5" s="29" t="s">
        <v>23</v>
      </c>
    </row>
    <row r="6" spans="1:39" x14ac:dyDescent="0.25">
      <c r="A6" s="40" t="s">
        <v>14</v>
      </c>
      <c r="B6" s="19">
        <v>45077</v>
      </c>
      <c r="C6" s="20">
        <v>676915.14</v>
      </c>
      <c r="D6" s="20">
        <v>582885.26</v>
      </c>
      <c r="E6" s="21">
        <f t="shared" ref="E6:E25" si="0">IF(C6=0,"N/A",+(C6-D6)/C6)</f>
        <v>0.13890940598551246</v>
      </c>
      <c r="F6" s="20">
        <v>0</v>
      </c>
      <c r="G6" s="20">
        <v>1692.2678500000002</v>
      </c>
      <c r="H6" s="20">
        <v>92337.612150000015</v>
      </c>
      <c r="I6" s="20">
        <v>13850.641822500002</v>
      </c>
      <c r="J6" s="20">
        <v>4118.91</v>
      </c>
    </row>
    <row r="7" spans="1:39" x14ac:dyDescent="0.25">
      <c r="A7" s="40"/>
      <c r="B7" s="22" t="s">
        <v>18</v>
      </c>
      <c r="C7" s="20">
        <v>6615498.9099999992</v>
      </c>
      <c r="D7" s="20">
        <v>5501918.5999999996</v>
      </c>
      <c r="E7" s="21">
        <f t="shared" si="0"/>
        <v>0.16832899908980556</v>
      </c>
      <c r="F7" s="20">
        <v>0</v>
      </c>
      <c r="G7" s="20">
        <v>16434.357275000002</v>
      </c>
      <c r="H7" s="20">
        <v>1097145.9527249995</v>
      </c>
      <c r="I7" s="20">
        <v>164571.89290874999</v>
      </c>
      <c r="J7" s="20">
        <v>14497.91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41" t="s">
        <v>25</v>
      </c>
      <c r="B8" s="23">
        <v>45077</v>
      </c>
      <c r="C8" s="24">
        <v>71531.710000000006</v>
      </c>
      <c r="D8" s="24">
        <v>62579.439999999995</v>
      </c>
      <c r="E8" s="25">
        <f t="shared" si="0"/>
        <v>0.12515106936490139</v>
      </c>
      <c r="F8" s="24">
        <v>0</v>
      </c>
      <c r="G8" s="24">
        <v>545.17927500000008</v>
      </c>
      <c r="H8" s="24">
        <v>8407.0907250000109</v>
      </c>
      <c r="I8" s="24">
        <v>1261.0736087500015</v>
      </c>
      <c r="J8" s="24">
        <v>2396.41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41"/>
      <c r="B9" s="26" t="s">
        <v>18</v>
      </c>
      <c r="C9" s="24">
        <v>886974.84999999986</v>
      </c>
      <c r="D9" s="24">
        <v>745741.21</v>
      </c>
      <c r="E9" s="25">
        <f t="shared" si="0"/>
        <v>0.15923071550450379</v>
      </c>
      <c r="F9" s="24">
        <v>0</v>
      </c>
      <c r="G9" s="24">
        <v>2583.7871249999998</v>
      </c>
      <c r="H9" s="24">
        <v>138649.85287499989</v>
      </c>
      <c r="I9" s="24">
        <v>20797.487931249991</v>
      </c>
      <c r="J9" s="24">
        <v>2396.41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40" t="s">
        <v>37</v>
      </c>
      <c r="B10" s="19">
        <v>45077</v>
      </c>
      <c r="C10" s="20">
        <v>915762.23</v>
      </c>
      <c r="D10" s="20">
        <v>913958.23</v>
      </c>
      <c r="E10" s="21">
        <f t="shared" si="0"/>
        <v>1.9699436610308772E-3</v>
      </c>
      <c r="F10" s="20">
        <v>0</v>
      </c>
      <c r="G10" s="20">
        <v>2170.5555750000003</v>
      </c>
      <c r="H10" s="20">
        <v>4.4249999997703071E-3</v>
      </c>
      <c r="I10" s="20">
        <v>6.6374999996980926E-4</v>
      </c>
      <c r="J10" s="20">
        <v>10430.870000000001</v>
      </c>
    </row>
    <row r="11" spans="1:39" x14ac:dyDescent="0.25">
      <c r="A11" s="40"/>
      <c r="B11" s="22" t="s">
        <v>18</v>
      </c>
      <c r="C11" s="20">
        <v>17608633.669999998</v>
      </c>
      <c r="D11" s="20">
        <v>15940447.689999999</v>
      </c>
      <c r="E11" s="21">
        <f t="shared" si="0"/>
        <v>9.4736821224357878E-2</v>
      </c>
      <c r="F11" s="20">
        <v>0</v>
      </c>
      <c r="G11" s="20">
        <v>43631.434174999995</v>
      </c>
      <c r="H11" s="20">
        <v>1624921.1058249986</v>
      </c>
      <c r="I11" s="20">
        <v>243738.16587374988</v>
      </c>
      <c r="J11" s="20">
        <v>117604.6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41" t="s">
        <v>38</v>
      </c>
      <c r="B12" s="23">
        <v>45077</v>
      </c>
      <c r="C12" s="24">
        <v>1644951.9</v>
      </c>
      <c r="D12" s="24">
        <v>1507764.77</v>
      </c>
      <c r="E12" s="25">
        <f t="shared" si="0"/>
        <v>8.3398870204046627E-2</v>
      </c>
      <c r="F12" s="24">
        <v>0</v>
      </c>
      <c r="G12" s="24">
        <v>4107.6897500000005</v>
      </c>
      <c r="H12" s="24">
        <v>133079.4402499999</v>
      </c>
      <c r="I12" s="24">
        <v>19961.916037499985</v>
      </c>
      <c r="J12" s="24">
        <v>51260.22</v>
      </c>
    </row>
    <row r="13" spans="1:39" x14ac:dyDescent="0.25">
      <c r="A13" s="41"/>
      <c r="B13" s="26" t="s">
        <v>18</v>
      </c>
      <c r="C13" s="24">
        <v>33833921.739999995</v>
      </c>
      <c r="D13" s="24">
        <v>29425053.739999998</v>
      </c>
      <c r="E13" s="25">
        <f t="shared" si="0"/>
        <v>0.13030910320950564</v>
      </c>
      <c r="F13" s="24">
        <v>0</v>
      </c>
      <c r="G13" s="24">
        <v>85210.104349999994</v>
      </c>
      <c r="H13" s="24">
        <v>4323657.8956499966</v>
      </c>
      <c r="I13" s="24">
        <v>648548.68434749986</v>
      </c>
      <c r="J13" s="24">
        <v>465865.98999999987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40" t="s">
        <v>39</v>
      </c>
      <c r="B14" s="19">
        <v>45077</v>
      </c>
      <c r="C14" s="20">
        <v>4979909.95</v>
      </c>
      <c r="D14" s="20">
        <v>4405135.16</v>
      </c>
      <c r="E14" s="21">
        <f t="shared" si="0"/>
        <v>0.11541871153714336</v>
      </c>
      <c r="F14" s="20">
        <v>20281</v>
      </c>
      <c r="G14" s="20">
        <v>12165.072375000002</v>
      </c>
      <c r="H14" s="20">
        <v>456450.42762500007</v>
      </c>
      <c r="I14" s="20">
        <v>68467.564143750002</v>
      </c>
      <c r="J14" s="20">
        <v>70782.16</v>
      </c>
    </row>
    <row r="15" spans="1:39" x14ac:dyDescent="0.25">
      <c r="A15" s="40"/>
      <c r="B15" s="22" t="s">
        <v>18</v>
      </c>
      <c r="C15" s="20">
        <v>82843766.480000004</v>
      </c>
      <c r="D15" s="20">
        <v>71968192.019999996</v>
      </c>
      <c r="E15" s="21">
        <f t="shared" si="0"/>
        <v>0.13127812655193039</v>
      </c>
      <c r="F15" s="20">
        <v>115590.75</v>
      </c>
      <c r="G15" s="20">
        <v>324652.62932499999</v>
      </c>
      <c r="H15" s="20">
        <v>10435331.08067501</v>
      </c>
      <c r="I15" s="20">
        <v>1565299.6621012497</v>
      </c>
      <c r="J15" s="20">
        <v>696320.70000000007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41" t="s">
        <v>26</v>
      </c>
      <c r="B16" s="23">
        <v>45077</v>
      </c>
      <c r="C16" s="24">
        <v>187129</v>
      </c>
      <c r="D16" s="24">
        <v>177544.41</v>
      </c>
      <c r="E16" s="25">
        <f t="shared" si="0"/>
        <v>5.1219158975893617E-2</v>
      </c>
      <c r="F16" s="24">
        <v>0</v>
      </c>
      <c r="G16" s="24">
        <v>467.82249999999999</v>
      </c>
      <c r="H16" s="24">
        <v>9116.7674999999963</v>
      </c>
      <c r="I16" s="24">
        <v>1367.5151249999994</v>
      </c>
      <c r="J16" s="24">
        <v>915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41"/>
      <c r="B17" s="26" t="s">
        <v>18</v>
      </c>
      <c r="C17" s="24">
        <v>1229666.3500000001</v>
      </c>
      <c r="D17" s="24">
        <v>974867.18</v>
      </c>
      <c r="E17" s="25">
        <f t="shared" si="0"/>
        <v>0.20721000456749916</v>
      </c>
      <c r="F17" s="24">
        <v>0</v>
      </c>
      <c r="G17" s="24">
        <v>3074.1758749999999</v>
      </c>
      <c r="H17" s="24">
        <v>251724.99412500003</v>
      </c>
      <c r="I17" s="24">
        <v>37758.749118749991</v>
      </c>
      <c r="J17" s="24">
        <v>915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40" t="s">
        <v>36</v>
      </c>
      <c r="B18" s="19">
        <v>45077</v>
      </c>
      <c r="C18" s="20">
        <v>340121.89999999997</v>
      </c>
      <c r="D18" s="20">
        <v>304422.2</v>
      </c>
      <c r="E18" s="21">
        <f t="shared" ref="E18:E19" si="1">IF(C18=0,"N/A",+(C18-D18)/C18)</f>
        <v>0.10496148586727276</v>
      </c>
      <c r="F18" s="20">
        <v>0</v>
      </c>
      <c r="G18" s="20">
        <v>828.00474999999994</v>
      </c>
      <c r="H18" s="20">
        <v>0</v>
      </c>
      <c r="I18" s="20">
        <v>0</v>
      </c>
      <c r="J18" s="20">
        <v>0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40"/>
      <c r="B19" s="22" t="s">
        <v>18</v>
      </c>
      <c r="C19" s="20">
        <v>2084487.6500000001</v>
      </c>
      <c r="D19" s="20">
        <v>2094909.3199999998</v>
      </c>
      <c r="E19" s="21">
        <f t="shared" si="1"/>
        <v>-4.9996314442062977E-3</v>
      </c>
      <c r="F19" s="20">
        <v>0</v>
      </c>
      <c r="G19" s="20">
        <v>5020.2791250000009</v>
      </c>
      <c r="H19" s="20">
        <v>44883.22087500029</v>
      </c>
      <c r="I19" s="20">
        <v>6732.4843387500196</v>
      </c>
      <c r="J19" s="20">
        <v>0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41" t="s">
        <v>16</v>
      </c>
      <c r="B20" s="23">
        <v>45077</v>
      </c>
      <c r="C20" s="24">
        <v>4809851.55</v>
      </c>
      <c r="D20" s="24">
        <v>4234620.5999999996</v>
      </c>
      <c r="E20" s="25">
        <f t="shared" si="0"/>
        <v>0.1195943251096804</v>
      </c>
      <c r="F20" s="24">
        <v>0</v>
      </c>
      <c r="G20" s="24">
        <v>12024.628875</v>
      </c>
      <c r="H20" s="24">
        <v>563206.32112500013</v>
      </c>
      <c r="I20" s="24">
        <v>84480.948168750023</v>
      </c>
      <c r="J20" s="24">
        <v>58058.05</v>
      </c>
    </row>
    <row r="21" spans="1:39" x14ac:dyDescent="0.25">
      <c r="A21" s="41"/>
      <c r="B21" s="26" t="s">
        <v>18</v>
      </c>
      <c r="C21" s="24">
        <v>73748178.149999991</v>
      </c>
      <c r="D21" s="24">
        <v>63893312.850000001</v>
      </c>
      <c r="E21" s="25">
        <f t="shared" si="0"/>
        <v>0.13362859323732312</v>
      </c>
      <c r="F21" s="24">
        <v>0</v>
      </c>
      <c r="G21" s="24">
        <v>184370.44537500001</v>
      </c>
      <c r="H21" s="24">
        <v>9670494.8546249904</v>
      </c>
      <c r="I21" s="24">
        <v>1450574.2281937499</v>
      </c>
      <c r="J21" s="24">
        <v>546856.07000000007</v>
      </c>
      <c r="Y21" s="4">
        <f>+C28</f>
        <v>235982461.63999996</v>
      </c>
      <c r="Z21" s="4">
        <f>+D28</f>
        <v>205407199.61000001</v>
      </c>
      <c r="AA21" s="4">
        <f>+F28</f>
        <v>115590.75</v>
      </c>
      <c r="AB21" s="4" t="e">
        <f>+#REF!</f>
        <v>#REF!</v>
      </c>
      <c r="AC21" s="4">
        <f>+H28</f>
        <v>29813813.182774995</v>
      </c>
      <c r="AD21" s="4">
        <f>+I28</f>
        <v>4472071.9892987497</v>
      </c>
      <c r="AE21" s="4">
        <f>+J28</f>
        <v>1970367.5999999999</v>
      </c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35" t="s">
        <v>6</v>
      </c>
      <c r="B22" s="31">
        <v>45077</v>
      </c>
      <c r="C22" s="32">
        <v>958603.5</v>
      </c>
      <c r="D22" s="32">
        <v>829733.38</v>
      </c>
      <c r="E22" s="33">
        <f t="shared" si="0"/>
        <v>0.13443526963963723</v>
      </c>
      <c r="F22" s="32">
        <v>0</v>
      </c>
      <c r="G22" s="32">
        <v>2376.50875</v>
      </c>
      <c r="H22" s="32">
        <v>126493.61125</v>
      </c>
      <c r="I22" s="32">
        <v>18974.041687500001</v>
      </c>
      <c r="J22" s="32">
        <v>13375.01</v>
      </c>
    </row>
    <row r="23" spans="1:39" x14ac:dyDescent="0.25">
      <c r="A23" s="35"/>
      <c r="B23" s="34" t="s">
        <v>18</v>
      </c>
      <c r="C23" s="32">
        <v>15684221.639999997</v>
      </c>
      <c r="D23" s="32">
        <v>13551870</v>
      </c>
      <c r="E23" s="33">
        <f t="shared" si="0"/>
        <v>0.13595520956945603</v>
      </c>
      <c r="F23" s="32">
        <v>0</v>
      </c>
      <c r="G23" s="32">
        <v>37954.834100000007</v>
      </c>
      <c r="H23" s="32">
        <v>2094396.8058999968</v>
      </c>
      <c r="I23" s="32">
        <v>314159.52088500001</v>
      </c>
      <c r="J23" s="32">
        <v>125195.87000000001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45" t="s">
        <v>15</v>
      </c>
      <c r="B24" s="23">
        <v>45077</v>
      </c>
      <c r="C24" s="24">
        <v>551303.6</v>
      </c>
      <c r="D24" s="24">
        <v>532293.25</v>
      </c>
      <c r="E24" s="25">
        <f t="shared" si="0"/>
        <v>3.4482542831209481E-2</v>
      </c>
      <c r="F24" s="24">
        <v>0</v>
      </c>
      <c r="G24" s="24">
        <v>1378.259</v>
      </c>
      <c r="H24" s="24">
        <v>17632.090999999979</v>
      </c>
      <c r="I24" s="24">
        <v>2644.8136499999969</v>
      </c>
      <c r="J24" s="24">
        <v>205.55</v>
      </c>
    </row>
    <row r="25" spans="1:39" x14ac:dyDescent="0.25">
      <c r="A25" s="45"/>
      <c r="B25" s="26" t="s">
        <v>18</v>
      </c>
      <c r="C25" s="24">
        <v>1447112.2000000002</v>
      </c>
      <c r="D25" s="24">
        <v>1310887</v>
      </c>
      <c r="E25" s="25">
        <f t="shared" si="0"/>
        <v>9.4135893540252216E-2</v>
      </c>
      <c r="F25" s="24">
        <v>0</v>
      </c>
      <c r="G25" s="24">
        <v>3617.7805000000003</v>
      </c>
      <c r="H25" s="24">
        <v>132607.41950000019</v>
      </c>
      <c r="I25" s="24">
        <v>19891.113600000001</v>
      </c>
      <c r="J25" s="24">
        <v>715.05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7.5" customHeight="1" x14ac:dyDescent="0.25">
      <c r="A26" s="7"/>
      <c r="B26" s="7"/>
      <c r="C26" s="8"/>
      <c r="D26" s="8"/>
      <c r="E26" s="9"/>
      <c r="F26" s="8"/>
      <c r="G26" s="8"/>
      <c r="H26" s="8"/>
      <c r="I26" s="8"/>
      <c r="J26" s="8"/>
    </row>
    <row r="27" spans="1:39" x14ac:dyDescent="0.25">
      <c r="A27" s="46" t="s">
        <v>4</v>
      </c>
      <c r="B27" s="14">
        <f>+B20</f>
        <v>45077</v>
      </c>
      <c r="C27" s="17">
        <f>+C20+C14+C12+C22+C10+C6+C24+C8+C16+C18</f>
        <v>15136080.480000002</v>
      </c>
      <c r="D27" s="17">
        <f>+D20+D14+D12+D22+D10+D6+D24+D8+D16+D18</f>
        <v>13550936.699999999</v>
      </c>
      <c r="E27" s="9">
        <f t="shared" ref="E27" si="2">+(C27-D27)/C27</f>
        <v>0.10472617280903905</v>
      </c>
      <c r="F27" s="17">
        <f t="shared" ref="F27:J28" si="3">+F20+F14+F12+F22+F10+F6+F24+F8+F16+F18</f>
        <v>20281</v>
      </c>
      <c r="G27" s="17">
        <f t="shared" si="3"/>
        <v>37755.988700000009</v>
      </c>
      <c r="H27" s="17">
        <f t="shared" si="3"/>
        <v>1406723.3660500003</v>
      </c>
      <c r="I27" s="17">
        <f t="shared" si="3"/>
        <v>211008.51490750004</v>
      </c>
      <c r="J27" s="17">
        <f t="shared" si="3"/>
        <v>211542.18</v>
      </c>
    </row>
    <row r="28" spans="1:39" x14ac:dyDescent="0.25">
      <c r="A28" s="46"/>
      <c r="B28" s="15" t="str">
        <f>+B25</f>
        <v>FYTD</v>
      </c>
      <c r="C28" s="17">
        <f>+C21+C15+C13+C23+C11+C7+C25+C9+C17+C19</f>
        <v>235982461.63999996</v>
      </c>
      <c r="D28" s="17">
        <f>+D21+D15+D13+D23+D11+D7+D25+D9+D17+D19</f>
        <v>205407199.61000001</v>
      </c>
      <c r="E28" s="9">
        <f t="shared" ref="E28" si="4">+(C28-D28)/C28</f>
        <v>0.12956582373754386</v>
      </c>
      <c r="F28" s="17">
        <f t="shared" si="3"/>
        <v>115590.75</v>
      </c>
      <c r="G28" s="17">
        <f t="shared" si="3"/>
        <v>706549.8272249999</v>
      </c>
      <c r="H28" s="17">
        <f t="shared" si="3"/>
        <v>29813813.182774995</v>
      </c>
      <c r="I28" s="17">
        <f t="shared" si="3"/>
        <v>4472071.9892987497</v>
      </c>
      <c r="J28" s="17">
        <f t="shared" si="3"/>
        <v>1970367.5999999999</v>
      </c>
    </row>
    <row r="29" spans="1:39" x14ac:dyDescent="0.25">
      <c r="A29" s="2" t="s">
        <v>48</v>
      </c>
      <c r="I29" s="1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25">
      <c r="A31" s="42" t="s">
        <v>10</v>
      </c>
      <c r="B31" s="42"/>
      <c r="C31" s="42"/>
      <c r="D31" s="42"/>
      <c r="E31" s="42"/>
      <c r="F31" s="42"/>
      <c r="G31" s="42"/>
      <c r="H31" s="42"/>
      <c r="I31" s="42"/>
      <c r="J31" s="4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9.25" customHeight="1" x14ac:dyDescent="0.25">
      <c r="A32" s="42" t="s">
        <v>13</v>
      </c>
      <c r="B32" s="42"/>
      <c r="C32" s="42"/>
      <c r="D32" s="42"/>
      <c r="E32" s="42"/>
      <c r="F32" s="42"/>
      <c r="G32" s="42"/>
      <c r="H32" s="42"/>
      <c r="I32" s="42"/>
      <c r="J32" s="4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43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0" customHeight="1" x14ac:dyDescent="0.25">
      <c r="A34" s="42" t="s">
        <v>35</v>
      </c>
      <c r="B34" s="42"/>
      <c r="C34" s="42"/>
      <c r="D34" s="42"/>
      <c r="E34" s="42"/>
      <c r="F34" s="42"/>
      <c r="G34" s="42"/>
      <c r="H34" s="42"/>
      <c r="I34" s="42"/>
      <c r="J34" s="42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" customHeight="1" x14ac:dyDescent="0.25">
      <c r="A35" s="42" t="s">
        <v>9</v>
      </c>
      <c r="B35" s="42"/>
      <c r="C35" s="42"/>
      <c r="D35" s="42"/>
      <c r="E35" s="42"/>
      <c r="F35" s="42"/>
      <c r="G35" s="42"/>
      <c r="H35" s="42"/>
      <c r="I35" s="42"/>
      <c r="J35" s="42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42" t="s">
        <v>12</v>
      </c>
      <c r="B36" s="42"/>
      <c r="C36" s="42"/>
      <c r="D36" s="42"/>
      <c r="E36" s="42"/>
      <c r="F36" s="42"/>
      <c r="G36" s="42"/>
      <c r="H36" s="42"/>
      <c r="I36" s="42"/>
      <c r="J36" s="3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x14ac:dyDescent="0.25">
      <c r="A37" s="47" t="s">
        <v>32</v>
      </c>
      <c r="B37" s="47"/>
      <c r="C37" s="47"/>
      <c r="D37" s="47"/>
      <c r="E37" s="47"/>
      <c r="F37" s="47"/>
      <c r="G37" s="47"/>
      <c r="H37" s="47"/>
      <c r="I37" s="47"/>
      <c r="J37" s="47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23.25" x14ac:dyDescent="0.25">
      <c r="A39" s="36" t="s">
        <v>5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39" ht="23.25" x14ac:dyDescent="0.35">
      <c r="A40" s="37">
        <f>+A2</f>
        <v>45077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39" ht="23.25" x14ac:dyDescent="0.35">
      <c r="A41" s="37" t="s">
        <v>29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39" x14ac:dyDescent="0.25">
      <c r="A42" s="38" t="s">
        <v>2</v>
      </c>
      <c r="B42" s="15" t="s">
        <v>3</v>
      </c>
      <c r="C42" s="16"/>
      <c r="D42" s="16"/>
      <c r="E42" s="16"/>
      <c r="F42" s="16" t="s">
        <v>21</v>
      </c>
      <c r="G42" s="16" t="s">
        <v>20</v>
      </c>
      <c r="H42" s="16"/>
      <c r="I42" s="16" t="s">
        <v>19</v>
      </c>
      <c r="J42" s="16" t="s">
        <v>11</v>
      </c>
    </row>
    <row r="43" spans="1:39" x14ac:dyDescent="0.25">
      <c r="A43" s="39"/>
      <c r="B43" s="15" t="s">
        <v>18</v>
      </c>
      <c r="C43" s="29" t="s">
        <v>7</v>
      </c>
      <c r="D43" s="29" t="s">
        <v>0</v>
      </c>
      <c r="E43" s="29" t="s">
        <v>8</v>
      </c>
      <c r="F43" s="29" t="s">
        <v>24</v>
      </c>
      <c r="G43" s="29" t="s">
        <v>33</v>
      </c>
      <c r="H43" s="29" t="s">
        <v>1</v>
      </c>
      <c r="I43" s="29" t="s">
        <v>22</v>
      </c>
      <c r="J43" s="29" t="s">
        <v>23</v>
      </c>
    </row>
    <row r="44" spans="1:39" x14ac:dyDescent="0.25">
      <c r="A44" s="41" t="s">
        <v>27</v>
      </c>
      <c r="B44" s="13">
        <v>45077</v>
      </c>
      <c r="C44" s="12">
        <v>27467677.73</v>
      </c>
      <c r="D44" s="12">
        <v>23928687.539999999</v>
      </c>
      <c r="E44" s="25">
        <f t="shared" ref="E44:E63" si="5">IF(C44=0,"N/A",+(C44-D44)/C44)</f>
        <v>0.12884198747296141</v>
      </c>
      <c r="F44" s="12">
        <v>1570317</v>
      </c>
      <c r="G44" s="24">
        <v>64888.511825000001</v>
      </c>
      <c r="H44" s="12">
        <v>1903784.6781750012</v>
      </c>
      <c r="I44" s="12">
        <v>285567.70172625018</v>
      </c>
      <c r="J44" s="12">
        <v>0</v>
      </c>
      <c r="M44" s="11"/>
    </row>
    <row r="45" spans="1:39" x14ac:dyDescent="0.25">
      <c r="A45" s="41"/>
      <c r="B45" s="8" t="s">
        <v>18</v>
      </c>
      <c r="C45" s="12">
        <v>225153877.82999998</v>
      </c>
      <c r="D45" s="12">
        <v>195062282.15000001</v>
      </c>
      <c r="E45" s="25">
        <f t="shared" si="5"/>
        <v>0.13364902248195037</v>
      </c>
      <c r="F45" s="12">
        <v>23443830.43</v>
      </c>
      <c r="G45" s="24">
        <v>503666.55850000004</v>
      </c>
      <c r="H45" s="12">
        <v>6144098.6882749768</v>
      </c>
      <c r="I45" s="12">
        <v>921614.80380000034</v>
      </c>
      <c r="J45" s="12">
        <v>0</v>
      </c>
    </row>
    <row r="46" spans="1:39" x14ac:dyDescent="0.25">
      <c r="A46" s="40" t="s">
        <v>44</v>
      </c>
      <c r="B46" s="19">
        <v>45077</v>
      </c>
      <c r="C46" s="20">
        <v>2970917.93</v>
      </c>
      <c r="D46" s="20">
        <v>2708378.03</v>
      </c>
      <c r="E46" s="21">
        <f t="shared" si="5"/>
        <v>8.836996045865203E-2</v>
      </c>
      <c r="F46" s="20">
        <v>152030.17000000001</v>
      </c>
      <c r="G46" s="20">
        <v>7427.2948250000009</v>
      </c>
      <c r="H46" s="20">
        <v>103082.43517500036</v>
      </c>
      <c r="I46" s="20">
        <v>15462.365276250053</v>
      </c>
      <c r="J46" s="20">
        <v>0</v>
      </c>
    </row>
    <row r="47" spans="1:39" x14ac:dyDescent="0.25">
      <c r="A47" s="40"/>
      <c r="B47" s="22" t="s">
        <v>18</v>
      </c>
      <c r="C47" s="20">
        <v>20167050.489999998</v>
      </c>
      <c r="D47" s="20">
        <v>18719622.57</v>
      </c>
      <c r="E47" s="21">
        <f t="shared" si="5"/>
        <v>7.1771919285753633E-2</v>
      </c>
      <c r="F47" s="20">
        <v>954734.72999999986</v>
      </c>
      <c r="G47" s="20">
        <v>50417.626225</v>
      </c>
      <c r="H47" s="20">
        <v>442275.56377499818</v>
      </c>
      <c r="I47" s="20">
        <v>66341.335050000067</v>
      </c>
      <c r="J47" s="20">
        <v>0</v>
      </c>
    </row>
    <row r="48" spans="1:39" x14ac:dyDescent="0.25">
      <c r="A48" s="41" t="s">
        <v>28</v>
      </c>
      <c r="B48" s="13">
        <v>45077</v>
      </c>
      <c r="C48" s="12">
        <v>15654071.23</v>
      </c>
      <c r="D48" s="12">
        <v>14942967.17</v>
      </c>
      <c r="E48" s="25">
        <f t="shared" si="5"/>
        <v>4.5426141835691679E-2</v>
      </c>
      <c r="F48" s="12">
        <v>296351.43</v>
      </c>
      <c r="G48" s="24">
        <v>39059.638075000003</v>
      </c>
      <c r="H48" s="12">
        <v>375692.9919250005</v>
      </c>
      <c r="I48" s="12">
        <v>56353.948788750073</v>
      </c>
      <c r="J48" s="12">
        <v>0</v>
      </c>
    </row>
    <row r="49" spans="1:10" x14ac:dyDescent="0.25">
      <c r="A49" s="41"/>
      <c r="B49" s="8" t="s">
        <v>18</v>
      </c>
      <c r="C49" s="12">
        <v>107144976.20999999</v>
      </c>
      <c r="D49" s="12">
        <v>99041674.290000007</v>
      </c>
      <c r="E49" s="25">
        <f t="shared" si="5"/>
        <v>7.5629322126292045E-2</v>
      </c>
      <c r="F49" s="12">
        <v>4556303.0699999994</v>
      </c>
      <c r="G49" s="24">
        <v>267578.400525</v>
      </c>
      <c r="H49" s="12">
        <v>3279420.4447749872</v>
      </c>
      <c r="I49" s="12">
        <v>491913.06671625003</v>
      </c>
      <c r="J49" s="12">
        <v>0</v>
      </c>
    </row>
    <row r="50" spans="1:10" x14ac:dyDescent="0.25">
      <c r="A50" s="40" t="s">
        <v>40</v>
      </c>
      <c r="B50" s="19">
        <v>45077</v>
      </c>
      <c r="C50" s="20">
        <v>101906378.48999999</v>
      </c>
      <c r="D50" s="20">
        <v>89482768.819999993</v>
      </c>
      <c r="E50" s="21">
        <f t="shared" si="5"/>
        <v>0.12191199269454092</v>
      </c>
      <c r="F50" s="20">
        <v>3467069.37</v>
      </c>
      <c r="G50" s="20">
        <v>246098.27279999998</v>
      </c>
      <c r="H50" s="20">
        <v>8710442.0272000004</v>
      </c>
      <c r="I50" s="20">
        <v>1306566.3040799999</v>
      </c>
      <c r="J50" s="20">
        <v>0</v>
      </c>
    </row>
    <row r="51" spans="1:10" x14ac:dyDescent="0.25">
      <c r="A51" s="40"/>
      <c r="B51" s="22" t="s">
        <v>18</v>
      </c>
      <c r="C51" s="20">
        <v>778691843.69000006</v>
      </c>
      <c r="D51" s="20">
        <v>682170126.20000005</v>
      </c>
      <c r="E51" s="21">
        <f t="shared" si="5"/>
        <v>0.12395367727573842</v>
      </c>
      <c r="F51" s="20">
        <v>68729629.629999995</v>
      </c>
      <c r="G51" s="20">
        <v>1774905.5351499999</v>
      </c>
      <c r="H51" s="20">
        <v>26574060.502625015</v>
      </c>
      <c r="I51" s="20">
        <v>3986109.07614375</v>
      </c>
      <c r="J51" s="20">
        <v>0</v>
      </c>
    </row>
    <row r="52" spans="1:10" x14ac:dyDescent="0.25">
      <c r="A52" s="41" t="s">
        <v>42</v>
      </c>
      <c r="B52" s="13">
        <v>45077</v>
      </c>
      <c r="C52" s="12">
        <v>6049187.9100000001</v>
      </c>
      <c r="D52" s="12">
        <v>5466086.5099999998</v>
      </c>
      <c r="E52" s="25">
        <f t="shared" si="5"/>
        <v>9.6393335547746331E-2</v>
      </c>
      <c r="F52" s="12">
        <v>90489.03</v>
      </c>
      <c r="G52" s="24">
        <v>15122.969775000001</v>
      </c>
      <c r="H52" s="12">
        <v>477489.40022500034</v>
      </c>
      <c r="I52" s="12">
        <v>71623.410033750042</v>
      </c>
      <c r="J52" s="12">
        <v>0</v>
      </c>
    </row>
    <row r="53" spans="1:10" x14ac:dyDescent="0.25">
      <c r="A53" s="41"/>
      <c r="B53" s="8" t="s">
        <v>18</v>
      </c>
      <c r="C53" s="12">
        <v>69673199.650000006</v>
      </c>
      <c r="D53" s="12">
        <v>63820654.509999998</v>
      </c>
      <c r="E53" s="25">
        <f t="shared" si="5"/>
        <v>8.399994789101102E-2</v>
      </c>
      <c r="F53" s="12">
        <v>3100488.59</v>
      </c>
      <c r="G53" s="24">
        <v>174182.99912500003</v>
      </c>
      <c r="H53" s="12">
        <v>2577873.5508750081</v>
      </c>
      <c r="I53" s="12">
        <v>386681.03263125086</v>
      </c>
      <c r="J53" s="12">
        <v>0</v>
      </c>
    </row>
    <row r="54" spans="1:10" x14ac:dyDescent="0.25">
      <c r="A54" s="40" t="s">
        <v>41</v>
      </c>
      <c r="B54" s="19">
        <v>45077</v>
      </c>
      <c r="C54" s="20">
        <v>146314218.06</v>
      </c>
      <c r="D54" s="20">
        <v>123011800.27</v>
      </c>
      <c r="E54" s="21">
        <f t="shared" si="5"/>
        <v>0.15926283924399087</v>
      </c>
      <c r="F54" s="20">
        <v>4921407.41</v>
      </c>
      <c r="G54" s="20">
        <v>353482.026625</v>
      </c>
      <c r="H54" s="20">
        <v>18027528.353375006</v>
      </c>
      <c r="I54" s="20">
        <v>2704129.2530062511</v>
      </c>
      <c r="J54" s="20">
        <v>0</v>
      </c>
    </row>
    <row r="55" spans="1:10" x14ac:dyDescent="0.25">
      <c r="A55" s="40"/>
      <c r="B55" s="22" t="s">
        <v>18</v>
      </c>
      <c r="C55" s="20">
        <v>1166344901.01</v>
      </c>
      <c r="D55" s="20">
        <v>983486055.19000006</v>
      </c>
      <c r="E55" s="21">
        <f t="shared" si="5"/>
        <v>0.15677939318091308</v>
      </c>
      <c r="F55" s="20">
        <v>100049235.15000001</v>
      </c>
      <c r="G55" s="20">
        <v>2665739.1646500002</v>
      </c>
      <c r="H55" s="20">
        <v>80143871.506624937</v>
      </c>
      <c r="I55" s="20">
        <v>12021580.725993749</v>
      </c>
      <c r="J55" s="20">
        <v>0</v>
      </c>
    </row>
    <row r="56" spans="1:10" x14ac:dyDescent="0.25">
      <c r="A56" s="41" t="s">
        <v>45</v>
      </c>
      <c r="B56" s="13">
        <v>45077</v>
      </c>
      <c r="C56" s="12">
        <v>1228198.76</v>
      </c>
      <c r="D56" s="12">
        <v>1122163.44</v>
      </c>
      <c r="E56" s="25">
        <f t="shared" ref="E56:E57" si="6">IF(C56=0,"N/A",+(C56-D56)/C56)</f>
        <v>8.6334006720540951E-2</v>
      </c>
      <c r="F56" s="12">
        <v>101455.38</v>
      </c>
      <c r="G56" s="24">
        <v>3070.4969000000001</v>
      </c>
      <c r="H56" s="12">
        <v>3.100000060385355E-3</v>
      </c>
      <c r="I56" s="12">
        <v>4.6500000905780325E-4</v>
      </c>
      <c r="J56" s="12">
        <v>0</v>
      </c>
    </row>
    <row r="57" spans="1:10" x14ac:dyDescent="0.25">
      <c r="A57" s="41"/>
      <c r="B57" s="8" t="s">
        <v>18</v>
      </c>
      <c r="C57" s="12">
        <v>4027046.16</v>
      </c>
      <c r="D57" s="12">
        <v>3687401.84</v>
      </c>
      <c r="E57" s="25">
        <f t="shared" si="6"/>
        <v>8.4340806264808318E-2</v>
      </c>
      <c r="F57" s="12">
        <v>385924.68</v>
      </c>
      <c r="G57" s="24">
        <v>10067.615400000001</v>
      </c>
      <c r="H57" s="12">
        <v>12072.654600000307</v>
      </c>
      <c r="I57" s="12">
        <v>1810.8987787499946</v>
      </c>
      <c r="J57" s="12">
        <v>0</v>
      </c>
    </row>
    <row r="58" spans="1:10" x14ac:dyDescent="0.25">
      <c r="A58" s="40" t="s">
        <v>47</v>
      </c>
      <c r="B58" s="19">
        <v>45077</v>
      </c>
      <c r="C58" s="20">
        <v>9479.73</v>
      </c>
      <c r="D58" s="20">
        <v>2555.3200000000002</v>
      </c>
      <c r="E58" s="21">
        <f t="shared" ref="E58:E59" si="7">IF(C58=0,"N/A",+(C58-D58)/C58)</f>
        <v>0.73044379955969208</v>
      </c>
      <c r="F58" s="20">
        <v>8589.73</v>
      </c>
      <c r="G58" s="20">
        <v>2.2250000000000001</v>
      </c>
      <c r="H58" s="20">
        <v>4.5474735088646412E-13</v>
      </c>
      <c r="I58" s="20">
        <v>0</v>
      </c>
      <c r="J58" s="20">
        <v>0</v>
      </c>
    </row>
    <row r="59" spans="1:10" x14ac:dyDescent="0.25">
      <c r="A59" s="40"/>
      <c r="B59" s="22" t="s">
        <v>18</v>
      </c>
      <c r="C59" s="20">
        <v>9479.73</v>
      </c>
      <c r="D59" s="20">
        <v>2555.3200000000002</v>
      </c>
      <c r="E59" s="21">
        <f t="shared" si="7"/>
        <v>0.73044379955969208</v>
      </c>
      <c r="F59" s="20">
        <v>8589.73</v>
      </c>
      <c r="G59" s="20">
        <v>2.2250000000000001</v>
      </c>
      <c r="H59" s="20">
        <v>4.5474735088646412E-13</v>
      </c>
      <c r="I59" s="20">
        <v>0</v>
      </c>
      <c r="J59" s="20">
        <v>0</v>
      </c>
    </row>
    <row r="60" spans="1:10" ht="15" customHeight="1" x14ac:dyDescent="0.25">
      <c r="A60" s="41" t="s">
        <v>43</v>
      </c>
      <c r="B60" s="13">
        <v>45077</v>
      </c>
      <c r="C60" s="12">
        <v>2916987.67</v>
      </c>
      <c r="D60" s="12">
        <v>2703451.11</v>
      </c>
      <c r="E60" s="25">
        <f t="shared" si="5"/>
        <v>7.3204478097776832E-2</v>
      </c>
      <c r="F60" s="12">
        <v>242472.21</v>
      </c>
      <c r="G60" s="24">
        <v>6686.2886500000004</v>
      </c>
      <c r="H60" s="12">
        <v>1.3500000641215593E-3</v>
      </c>
      <c r="I60" s="12">
        <v>2.0250000961823388E-4</v>
      </c>
      <c r="J60" s="12">
        <v>0</v>
      </c>
    </row>
    <row r="61" spans="1:10" x14ac:dyDescent="0.25">
      <c r="A61" s="41"/>
      <c r="B61" s="8" t="s">
        <v>18</v>
      </c>
      <c r="C61" s="12">
        <v>28629144.869999997</v>
      </c>
      <c r="D61" s="12">
        <v>25685383.869999997</v>
      </c>
      <c r="E61" s="25">
        <f t="shared" si="5"/>
        <v>0.10282392343072454</v>
      </c>
      <c r="F61" s="12">
        <v>2358533.62</v>
      </c>
      <c r="G61" s="24">
        <v>65676.528124999997</v>
      </c>
      <c r="H61" s="12">
        <v>503106.29894999997</v>
      </c>
      <c r="I61" s="12">
        <v>75465.94533375006</v>
      </c>
      <c r="J61" s="12">
        <v>0</v>
      </c>
    </row>
    <row r="62" spans="1:10" x14ac:dyDescent="0.25">
      <c r="A62" s="40" t="s">
        <v>46</v>
      </c>
      <c r="B62" s="19">
        <v>45077</v>
      </c>
      <c r="C62" s="20">
        <v>546473.01</v>
      </c>
      <c r="D62" s="20">
        <v>537659.56999999995</v>
      </c>
      <c r="E62" s="21">
        <f t="shared" si="5"/>
        <v>1.6127859635739487E-2</v>
      </c>
      <c r="F62" s="20">
        <v>44761.31</v>
      </c>
      <c r="G62" s="20">
        <v>1253.30925</v>
      </c>
      <c r="H62" s="20">
        <v>7.5000006356273907E-4</v>
      </c>
      <c r="I62" s="20">
        <v>1.1250000970903784E-4</v>
      </c>
      <c r="J62" s="20">
        <v>0</v>
      </c>
    </row>
    <row r="63" spans="1:10" x14ac:dyDescent="0.25">
      <c r="A63" s="40"/>
      <c r="B63" s="22" t="s">
        <v>18</v>
      </c>
      <c r="C63" s="20">
        <v>1076852.4300000002</v>
      </c>
      <c r="D63" s="20">
        <v>1069758.68</v>
      </c>
      <c r="E63" s="21">
        <f t="shared" si="5"/>
        <v>6.5874857151970506E-3</v>
      </c>
      <c r="F63" s="20">
        <v>89136.17</v>
      </c>
      <c r="G63" s="20">
        <v>2449.90065</v>
      </c>
      <c r="H63" s="20">
        <v>0</v>
      </c>
      <c r="I63" s="20">
        <v>1.1250000970903784E-4</v>
      </c>
      <c r="J63" s="20">
        <v>0</v>
      </c>
    </row>
    <row r="64" spans="1:10" ht="5.25" customHeight="1" x14ac:dyDescent="0.25">
      <c r="A64" s="7"/>
      <c r="B64" s="7"/>
      <c r="C64" s="8"/>
      <c r="D64" s="8"/>
      <c r="E64" s="9"/>
      <c r="F64" s="8"/>
      <c r="G64" s="8"/>
      <c r="H64" s="8"/>
      <c r="I64" s="8"/>
      <c r="J64" s="8"/>
    </row>
    <row r="65" spans="1:10" x14ac:dyDescent="0.25">
      <c r="A65" s="46" t="s">
        <v>4</v>
      </c>
      <c r="B65" s="14">
        <f>+B60</f>
        <v>45077</v>
      </c>
      <c r="C65" s="17">
        <f>+C44+C46+C48+C50+C52+C54+C60+C56+C62+C58</f>
        <v>305063590.52000004</v>
      </c>
      <c r="D65" s="17">
        <f>+D44+D46+D48+D50+D52+D54+D60+D56+D62+D58</f>
        <v>263906517.77999997</v>
      </c>
      <c r="E65" s="9">
        <f>IF(C65=0,"N/A",+(C65-D65)/C65)</f>
        <v>0.13491309359417575</v>
      </c>
      <c r="F65" s="17">
        <f t="shared" ref="F65:J66" si="8">+F44+F46+F48+F50+F52+F54+F60+F56+F62+F58</f>
        <v>10894943.040000003</v>
      </c>
      <c r="G65" s="17">
        <f t="shared" si="8"/>
        <v>737091.0337250001</v>
      </c>
      <c r="H65" s="17">
        <f t="shared" si="8"/>
        <v>29598019.891275015</v>
      </c>
      <c r="I65" s="17">
        <f t="shared" si="8"/>
        <v>4439702.9836912518</v>
      </c>
      <c r="J65" s="17">
        <f t="shared" si="8"/>
        <v>0</v>
      </c>
    </row>
    <row r="66" spans="1:10" x14ac:dyDescent="0.25">
      <c r="A66" s="46"/>
      <c r="B66" s="15" t="str">
        <f>+B61</f>
        <v>FYTD</v>
      </c>
      <c r="C66" s="17">
        <f>+C45+C47+C49+C51+C53+C55+C61+C57+C63+C59</f>
        <v>2400918372.0699997</v>
      </c>
      <c r="D66" s="17">
        <f>+D45+D47+D49+D51+D53+D55+D61+D57+D63+D59</f>
        <v>2072745514.6199999</v>
      </c>
      <c r="E66" s="9">
        <f>IF(C66=0,"N/A",+(C66-D66)/C66)</f>
        <v>0.13668638687081186</v>
      </c>
      <c r="F66" s="17">
        <f t="shared" si="8"/>
        <v>203676405.80000001</v>
      </c>
      <c r="G66" s="17">
        <f t="shared" si="8"/>
        <v>5514686.5533499997</v>
      </c>
      <c r="H66" s="17">
        <f t="shared" si="8"/>
        <v>119676779.21049993</v>
      </c>
      <c r="I66" s="17">
        <f t="shared" si="8"/>
        <v>17951516.88456</v>
      </c>
      <c r="J66" s="17">
        <f t="shared" si="8"/>
        <v>0</v>
      </c>
    </row>
    <row r="67" spans="1:10" x14ac:dyDescent="0.25">
      <c r="A67" s="2" t="s">
        <v>48</v>
      </c>
      <c r="I67" s="10"/>
    </row>
    <row r="68" spans="1:10" ht="6.95" customHeight="1" x14ac:dyDescent="0.25"/>
    <row r="69" spans="1:10" ht="23.25" x14ac:dyDescent="0.35">
      <c r="A69" s="37" t="s">
        <v>30</v>
      </c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46" t="s">
        <v>31</v>
      </c>
      <c r="B70" s="14">
        <f>+B65</f>
        <v>45077</v>
      </c>
      <c r="C70" s="17">
        <f>+C65+C27</f>
        <v>320199671.00000006</v>
      </c>
      <c r="D70" s="17">
        <f>+D65+D27</f>
        <v>277457454.47999996</v>
      </c>
      <c r="E70" s="9">
        <f t="shared" ref="E70:E71" si="9">+(C70-D70)/C70</f>
        <v>0.13348613503103846</v>
      </c>
      <c r="F70" s="17">
        <f t="shared" ref="F70:J71" si="10">+F65+F27</f>
        <v>10915224.040000003</v>
      </c>
      <c r="G70" s="17">
        <f t="shared" si="10"/>
        <v>774847.02242500009</v>
      </c>
      <c r="H70" s="17">
        <f t="shared" si="10"/>
        <v>31004743.257325016</v>
      </c>
      <c r="I70" s="17">
        <f t="shared" si="10"/>
        <v>4650711.4985987516</v>
      </c>
      <c r="J70" s="17">
        <f t="shared" si="10"/>
        <v>211542.18</v>
      </c>
    </row>
    <row r="71" spans="1:10" x14ac:dyDescent="0.25">
      <c r="A71" s="46"/>
      <c r="B71" s="14" t="str">
        <f>+B66</f>
        <v>FYTD</v>
      </c>
      <c r="C71" s="17">
        <f>+C66+C28</f>
        <v>2636900833.7099996</v>
      </c>
      <c r="D71" s="17">
        <f>+D66+D28</f>
        <v>2278152714.23</v>
      </c>
      <c r="E71" s="9">
        <f t="shared" si="9"/>
        <v>0.1360491509175403</v>
      </c>
      <c r="F71" s="17">
        <f t="shared" si="10"/>
        <v>203791996.55000001</v>
      </c>
      <c r="G71" s="17">
        <f t="shared" si="10"/>
        <v>6221236.3805749994</v>
      </c>
      <c r="H71" s="17">
        <f t="shared" si="10"/>
        <v>149490592.39327493</v>
      </c>
      <c r="I71" s="17">
        <f t="shared" si="10"/>
        <v>22423588.87385875</v>
      </c>
      <c r="J71" s="17">
        <f t="shared" si="10"/>
        <v>1970367.5999999999</v>
      </c>
    </row>
    <row r="72" spans="1:10" x14ac:dyDescent="0.25">
      <c r="A72" s="47" t="s">
        <v>48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42" t="s">
        <v>10</v>
      </c>
      <c r="B74" s="42"/>
      <c r="C74" s="42"/>
      <c r="D74" s="42"/>
      <c r="E74" s="42"/>
      <c r="F74" s="42"/>
      <c r="G74" s="42"/>
      <c r="H74" s="42"/>
      <c r="I74" s="42"/>
      <c r="J74" s="42"/>
    </row>
    <row r="75" spans="1:10" ht="28.5" customHeight="1" x14ac:dyDescent="0.25">
      <c r="A75" s="42" t="s">
        <v>13</v>
      </c>
      <c r="B75" s="42"/>
      <c r="C75" s="42"/>
      <c r="D75" s="42"/>
      <c r="E75" s="42"/>
      <c r="F75" s="42"/>
      <c r="G75" s="42"/>
      <c r="H75" s="42"/>
      <c r="I75" s="42"/>
      <c r="J75" s="42"/>
    </row>
    <row r="76" spans="1:10" ht="15" customHeight="1" x14ac:dyDescent="0.25">
      <c r="A76" s="43" t="s">
        <v>34</v>
      </c>
      <c r="B76" s="44"/>
      <c r="C76" s="44"/>
      <c r="D76" s="44"/>
      <c r="E76" s="44"/>
      <c r="F76" s="44"/>
      <c r="G76" s="44"/>
      <c r="H76" s="44"/>
      <c r="I76" s="44"/>
      <c r="J76" s="44"/>
    </row>
    <row r="77" spans="1:10" ht="28.5" customHeight="1" x14ac:dyDescent="0.25">
      <c r="A77" s="42" t="s">
        <v>35</v>
      </c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25">
      <c r="A78" s="42" t="s">
        <v>9</v>
      </c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25">
      <c r="A79" s="42" t="s">
        <v>12</v>
      </c>
      <c r="B79" s="42"/>
      <c r="C79" s="42"/>
      <c r="D79" s="42"/>
      <c r="E79" s="42"/>
      <c r="F79" s="42"/>
      <c r="G79" s="42"/>
      <c r="H79" s="42"/>
      <c r="I79" s="42"/>
      <c r="J79" s="30"/>
    </row>
    <row r="80" spans="1:10" x14ac:dyDescent="0.25">
      <c r="A80" s="47" t="s">
        <v>32</v>
      </c>
      <c r="B80" s="47"/>
      <c r="C80" s="47"/>
      <c r="D80" s="47"/>
      <c r="E80" s="47"/>
      <c r="F80" s="47"/>
      <c r="G80" s="47"/>
      <c r="H80" s="47"/>
      <c r="I80" s="47"/>
      <c r="J80" s="47"/>
    </row>
  </sheetData>
  <mergeCells count="47">
    <mergeCell ref="A79:I79"/>
    <mergeCell ref="A78:J78"/>
    <mergeCell ref="A80:J80"/>
    <mergeCell ref="A76:J76"/>
    <mergeCell ref="A77:J77"/>
    <mergeCell ref="A48:A49"/>
    <mergeCell ref="A37:J37"/>
    <mergeCell ref="A39:J39"/>
    <mergeCell ref="A44:A45"/>
    <mergeCell ref="A46:A47"/>
    <mergeCell ref="A70:A71"/>
    <mergeCell ref="A72:J72"/>
    <mergeCell ref="A74:J74"/>
    <mergeCell ref="A75:J75"/>
    <mergeCell ref="A50:A51"/>
    <mergeCell ref="A52:A53"/>
    <mergeCell ref="A54:A55"/>
    <mergeCell ref="A60:A61"/>
    <mergeCell ref="A65:A66"/>
    <mergeCell ref="A69:J69"/>
    <mergeCell ref="A56:A57"/>
    <mergeCell ref="A62:A63"/>
    <mergeCell ref="A58:A59"/>
    <mergeCell ref="A24:A25"/>
    <mergeCell ref="A27:A28"/>
    <mergeCell ref="A31:J31"/>
    <mergeCell ref="A32:J32"/>
    <mergeCell ref="A34:J34"/>
    <mergeCell ref="A35:J35"/>
    <mergeCell ref="A33:J33"/>
    <mergeCell ref="A40:J40"/>
    <mergeCell ref="A41:J41"/>
    <mergeCell ref="A42:A43"/>
    <mergeCell ref="A36:I36"/>
    <mergeCell ref="A22:A23"/>
    <mergeCell ref="A1:J1"/>
    <mergeCell ref="A2:J2"/>
    <mergeCell ref="A3:J3"/>
    <mergeCell ref="A4:A5"/>
    <mergeCell ref="A6:A7"/>
    <mergeCell ref="A8:A9"/>
    <mergeCell ref="A10:A11"/>
    <mergeCell ref="A12:A13"/>
    <mergeCell ref="A14:A15"/>
    <mergeCell ref="A16:A17"/>
    <mergeCell ref="A20:A21"/>
    <mergeCell ref="A18:A19"/>
  </mergeCells>
  <pageMargins left="0.4" right="0.35" top="0.36" bottom="0.38" header="0.3" footer="0.3"/>
  <pageSetup scale="84" fitToHeight="0" orientation="landscape" r:id="rId1"/>
  <headerFooter>
    <oddFooter>&amp;RPage &amp;P of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2023 Sports Wagering Data</vt:lpstr>
      <vt:lpstr>'May 2023 Sports Wagering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2023-06-08T19:45:14Z</cp:lastPrinted>
  <dcterms:created xsi:type="dcterms:W3CDTF">2021-12-21T00:51:22Z</dcterms:created>
  <dcterms:modified xsi:type="dcterms:W3CDTF">2023-06-08T20:29:59Z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