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89311ABB-24E7-4413-B3AD-F8D0587C19C1}" xr6:coauthVersionLast="36" xr6:coauthVersionMax="36" xr10:uidLastSave="{00000000-0000-0000-0000-000000000000}"/>
  <bookViews>
    <workbookView xWindow="0" yWindow="0" windowWidth="28800" windowHeight="12225" tabRatio="610" xr2:uid="{00000000-000D-0000-FFFF-FFFF00000000}"/>
  </bookViews>
  <sheets>
    <sheet name="April 2023 Sports Wagering Data" sheetId="14" r:id="rId1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'April 2023 Sports Wagering Data'!$A$1:$J$78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4" l="1"/>
  <c r="E60" i="14"/>
  <c r="B64" i="14"/>
  <c r="B69" i="14" s="1"/>
  <c r="B28" i="14"/>
  <c r="AB21" i="14" l="1"/>
  <c r="E7" i="14" l="1"/>
  <c r="E6" i="14" l="1"/>
  <c r="A40" i="14" l="1"/>
  <c r="B63" i="14" l="1"/>
  <c r="B68" i="14" s="1"/>
  <c r="B27" i="14"/>
  <c r="E15" i="14" l="1"/>
  <c r="E13" i="14"/>
  <c r="E11" i="14"/>
  <c r="E12" i="14" l="1"/>
  <c r="E14" i="14"/>
  <c r="E10" i="14"/>
  <c r="E22" i="14"/>
  <c r="E21" i="14"/>
  <c r="E23" i="14"/>
  <c r="E20" i="14"/>
  <c r="E18" i="14" l="1"/>
  <c r="I28" i="14"/>
  <c r="AD21" i="14" s="1"/>
  <c r="J27" i="14"/>
  <c r="E58" i="14"/>
  <c r="E16" i="14"/>
  <c r="E8" i="14"/>
  <c r="E46" i="14"/>
  <c r="E50" i="14"/>
  <c r="E48" i="14"/>
  <c r="E49" i="14"/>
  <c r="E55" i="14"/>
  <c r="D27" i="14"/>
  <c r="E9" i="14"/>
  <c r="E47" i="14"/>
  <c r="E51" i="14"/>
  <c r="I64" i="14" l="1"/>
  <c r="D63" i="14"/>
  <c r="D68" i="14" s="1"/>
  <c r="J64" i="14"/>
  <c r="G64" i="14"/>
  <c r="C63" i="14"/>
  <c r="I63" i="14"/>
  <c r="D64" i="14"/>
  <c r="F64" i="14"/>
  <c r="C64" i="14"/>
  <c r="G63" i="14"/>
  <c r="J63" i="14"/>
  <c r="J68" i="14" s="1"/>
  <c r="F63" i="14"/>
  <c r="E56" i="14"/>
  <c r="E57" i="14"/>
  <c r="I69" i="14"/>
  <c r="H64" i="14"/>
  <c r="H63" i="14"/>
  <c r="E19" i="14"/>
  <c r="H27" i="14"/>
  <c r="H28" i="14"/>
  <c r="AC21" i="14" s="1"/>
  <c r="D28" i="14"/>
  <c r="Z21" i="14" s="1"/>
  <c r="G28" i="14"/>
  <c r="F28" i="14"/>
  <c r="AA21" i="14" s="1"/>
  <c r="J28" i="14"/>
  <c r="AE21" i="14" s="1"/>
  <c r="C28" i="14"/>
  <c r="G27" i="14"/>
  <c r="I27" i="14"/>
  <c r="C27" i="14"/>
  <c r="E27" i="14" s="1"/>
  <c r="F27" i="14"/>
  <c r="E17" i="14"/>
  <c r="E54" i="14"/>
  <c r="E52" i="14"/>
  <c r="E53" i="14"/>
  <c r="E25" i="14"/>
  <c r="E45" i="14"/>
  <c r="E24" i="14"/>
  <c r="E59" i="14"/>
  <c r="E44" i="14"/>
  <c r="E28" i="14" l="1"/>
  <c r="J69" i="14"/>
  <c r="G68" i="14"/>
  <c r="H68" i="14"/>
  <c r="F69" i="14"/>
  <c r="F68" i="14"/>
  <c r="D69" i="14"/>
  <c r="G69" i="14"/>
  <c r="H69" i="14"/>
  <c r="E64" i="14"/>
  <c r="C69" i="14"/>
  <c r="Y21" i="14"/>
  <c r="I68" i="14"/>
  <c r="C68" i="14"/>
  <c r="E68" i="14" s="1"/>
  <c r="E63" i="14"/>
  <c r="E69" i="14" l="1"/>
</calcChain>
</file>

<file path=xl/sharedStrings.xml><?xml version="1.0" encoding="utf-8"?>
<sst xmlns="http://schemas.openxmlformats.org/spreadsheetml/2006/main" count="93" uniqueCount="48">
  <si>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</si>
  <si>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</si>
  <si>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</si>
  <si>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</si>
  <si>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</si>
  <si>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</si>
  <si>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</si>
  <si>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</si>
  <si>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</si>
  <si>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</si>
  <si>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</si>
  <si>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</si>
  <si>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</si>
  <si>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</si>
  <si>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(Totals may not add due to rounding.)</t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</si>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</sst>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" fontId="6" fillId="0" borderId="0" xfId="0" applyNumberFormat="1" applyFont="1"/>
    <xf numFmtId="0" fontId="5" fillId="0" borderId="0" xfId="0" applyFont="1"/>
    <xf numFmtId="167" fontId="8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6" fillId="0" borderId="0" xfId="0" quotePrefix="1" applyFont="1" applyAlignment="1"/>
    <xf numFmtId="169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7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169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78"/>
  <sheetViews>
    <sheetView tabSelected="1" zoomScale="110" zoomScaleNormal="110" workbookViewId="0">
      <pane ySplit="2" topLeftCell="A3" activePane="bottomLeft" state="frozen"/>
      <selection pane="bottomLeft" activeCell="A67" sqref="A67:J67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1"/>
    <col min="25" max="26" width="12.85546875" style="1" bestFit="1" customWidth="1"/>
    <col min="27" max="27" width="10.42578125" style="1" customWidth="1"/>
    <col min="28" max="31" width="13.140625" style="1" customWidth="1"/>
    <col min="32" max="32" width="3.5703125" style="1" customWidth="1"/>
    <col min="33" max="34" width="11.7109375" style="1" bestFit="1" customWidth="1"/>
    <col min="35" max="36" width="9.42578125" style="1" bestFit="1" customWidth="1"/>
    <col min="37" max="37" width="10.85546875" style="1" bestFit="1" customWidth="1"/>
    <col min="38" max="38" width="9.5703125" style="1" bestFit="1" customWidth="1"/>
    <col min="39" max="39" width="9.28515625" style="1" bestFit="1" customWidth="1"/>
    <col min="40" max="44" width="9.140625" style="1"/>
  </cols>
  <sheetData>
    <row r="1" spans="1:39" ht="23.2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L1" s="5"/>
      <c r="M1" s="5"/>
      <c r="N1" s="5"/>
      <c r="O1" s="5"/>
      <c r="P1" s="5"/>
      <c r="Q1" s="28"/>
    </row>
    <row r="2" spans="1:39" ht="23.25" x14ac:dyDescent="0.35">
      <c r="A2" s="43">
        <v>45046</v>
      </c>
      <c r="B2" s="43"/>
      <c r="C2" s="43"/>
      <c r="D2" s="43"/>
      <c r="E2" s="43"/>
      <c r="F2" s="43"/>
      <c r="G2" s="43"/>
      <c r="H2" s="43"/>
      <c r="I2" s="43"/>
      <c r="J2" s="43"/>
      <c r="L2" s="6"/>
      <c r="M2" s="6"/>
      <c r="N2" s="6"/>
      <c r="O2" s="6"/>
      <c r="P2" s="6"/>
      <c r="Q2" s="27"/>
    </row>
    <row r="3" spans="1:39" ht="23.25" x14ac:dyDescent="0.35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</row>
    <row r="4" spans="1:39" x14ac:dyDescent="0.25">
      <c r="A4" s="45" t="s">
        <v>2</v>
      </c>
      <c r="B4" s="15" t="s">
        <v>3</v>
      </c>
      <c r="C4" s="16"/>
      <c r="D4" s="16"/>
      <c r="E4" s="16"/>
      <c r="F4" s="16" t="s">
        <v>22</v>
      </c>
      <c r="G4" s="16" t="s">
        <v>21</v>
      </c>
      <c r="H4" s="16"/>
      <c r="I4" s="16" t="s">
        <v>20</v>
      </c>
      <c r="J4" s="16" t="s">
        <v>11</v>
      </c>
    </row>
    <row r="5" spans="1:39" ht="15" customHeight="1" x14ac:dyDescent="0.25">
      <c r="A5" s="46"/>
      <c r="B5" s="15" t="s">
        <v>19</v>
      </c>
      <c r="C5" s="29" t="s">
        <v>7</v>
      </c>
      <c r="D5" s="29" t="s">
        <v>0</v>
      </c>
      <c r="E5" s="29" t="s">
        <v>8</v>
      </c>
      <c r="F5" s="29" t="s">
        <v>25</v>
      </c>
      <c r="G5" s="29" t="s">
        <v>34</v>
      </c>
      <c r="H5" s="29" t="s">
        <v>1</v>
      </c>
      <c r="I5" s="29" t="s">
        <v>23</v>
      </c>
      <c r="J5" s="29" t="s">
        <v>24</v>
      </c>
    </row>
    <row r="6" spans="1:39" x14ac:dyDescent="0.25">
      <c r="A6" s="41" t="s">
        <v>15</v>
      </c>
      <c r="B6" s="19">
        <v>45046</v>
      </c>
      <c r="C6" s="20">
        <v>715637.35</v>
      </c>
      <c r="D6" s="20">
        <v>692570.18</v>
      </c>
      <c r="E6" s="21">
        <f t="shared" ref="E6:E25" si="0">IF(C6=0,"N/A",+(C6-D6)/C6)</f>
        <v>3.2233043733673104E-2</v>
      </c>
      <c r="F6" s="20">
        <v>0</v>
      </c>
      <c r="G6" s="20">
        <v>1789.0933749999999</v>
      </c>
      <c r="H6" s="20">
        <v>21278.076624999925</v>
      </c>
      <c r="I6" s="20">
        <v>3191.7114937499887</v>
      </c>
      <c r="J6" s="20">
        <v>7251.39</v>
      </c>
    </row>
    <row r="7" spans="1:39" x14ac:dyDescent="0.25">
      <c r="A7" s="41"/>
      <c r="B7" s="22" t="s">
        <v>19</v>
      </c>
      <c r="C7" s="20">
        <v>5938583.7699999996</v>
      </c>
      <c r="D7" s="20">
        <v>4919033.34</v>
      </c>
      <c r="E7" s="21">
        <f t="shared" si="0"/>
        <v>0.17168241949376423</v>
      </c>
      <c r="F7" s="20">
        <v>0</v>
      </c>
      <c r="G7" s="20">
        <v>14742.089425</v>
      </c>
      <c r="H7" s="20">
        <v>1004808.3405749997</v>
      </c>
      <c r="I7" s="20">
        <v>150721.25108624998</v>
      </c>
      <c r="J7" s="20">
        <v>10379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39" t="s">
        <v>26</v>
      </c>
      <c r="B8" s="23">
        <v>45046</v>
      </c>
      <c r="C8" s="24">
        <v>92077.7</v>
      </c>
      <c r="D8" s="24">
        <v>74670.78</v>
      </c>
      <c r="E8" s="25">
        <f t="shared" si="0"/>
        <v>0.1890459905058445</v>
      </c>
      <c r="F8" s="24">
        <v>0</v>
      </c>
      <c r="G8" s="24">
        <v>230.19425000000001</v>
      </c>
      <c r="H8" s="24">
        <v>17176.725749999998</v>
      </c>
      <c r="I8" s="24">
        <v>2576.5088624999994</v>
      </c>
      <c r="J8" s="24">
        <v>0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39"/>
      <c r="B9" s="26" t="s">
        <v>19</v>
      </c>
      <c r="C9" s="24">
        <v>815443.1399999999</v>
      </c>
      <c r="D9" s="24">
        <v>683161.77</v>
      </c>
      <c r="E9" s="25">
        <f t="shared" si="0"/>
        <v>0.16222022543472484</v>
      </c>
      <c r="F9" s="24">
        <v>0</v>
      </c>
      <c r="G9" s="24">
        <v>2038.6078500000001</v>
      </c>
      <c r="H9" s="24">
        <v>130242.76214999988</v>
      </c>
      <c r="I9" s="24">
        <v>19536.41432249999</v>
      </c>
      <c r="J9" s="24">
        <v>0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41" t="s">
        <v>38</v>
      </c>
      <c r="B10" s="19">
        <v>45046</v>
      </c>
      <c r="C10" s="20">
        <v>741655.75</v>
      </c>
      <c r="D10" s="20">
        <v>701228.6100000001</v>
      </c>
      <c r="E10" s="21">
        <f t="shared" si="0"/>
        <v>5.4509305698769134E-2</v>
      </c>
      <c r="F10" s="20">
        <v>0</v>
      </c>
      <c r="G10" s="20">
        <v>1854.139375</v>
      </c>
      <c r="H10" s="20">
        <v>38573.000624999899</v>
      </c>
      <c r="I10" s="20">
        <v>5785.9500937499843</v>
      </c>
      <c r="J10" s="20">
        <v>25031.47</v>
      </c>
    </row>
    <row r="11" spans="1:39" x14ac:dyDescent="0.25">
      <c r="A11" s="41"/>
      <c r="B11" s="22" t="s">
        <v>19</v>
      </c>
      <c r="C11" s="20">
        <v>16692871.439999998</v>
      </c>
      <c r="D11" s="20">
        <v>15026489.459999999</v>
      </c>
      <c r="E11" s="21">
        <f t="shared" si="0"/>
        <v>9.982596379475854E-2</v>
      </c>
      <c r="F11" s="20">
        <v>0</v>
      </c>
      <c r="G11" s="20">
        <v>41460.878599999996</v>
      </c>
      <c r="H11" s="20">
        <v>1624921.1013999986</v>
      </c>
      <c r="I11" s="20">
        <v>243738.16520999989</v>
      </c>
      <c r="J11" s="20">
        <v>107173.73000000001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39" t="s">
        <v>39</v>
      </c>
      <c r="B12" s="23">
        <v>45046</v>
      </c>
      <c r="C12" s="24">
        <v>1467588.72</v>
      </c>
      <c r="D12" s="24">
        <v>1369707.7</v>
      </c>
      <c r="E12" s="25">
        <f t="shared" si="0"/>
        <v>6.6695129681836218E-2</v>
      </c>
      <c r="F12" s="24">
        <v>0</v>
      </c>
      <c r="G12" s="24">
        <v>3649.9117999999999</v>
      </c>
      <c r="H12" s="24">
        <v>94231.108200000017</v>
      </c>
      <c r="I12" s="24">
        <v>14134.666230000003</v>
      </c>
      <c r="J12" s="24">
        <v>55972.5</v>
      </c>
    </row>
    <row r="13" spans="1:39" x14ac:dyDescent="0.25">
      <c r="A13" s="39"/>
      <c r="B13" s="26" t="s">
        <v>19</v>
      </c>
      <c r="C13" s="24">
        <v>32188969.839999996</v>
      </c>
      <c r="D13" s="24">
        <v>27917288.969999999</v>
      </c>
      <c r="E13" s="25">
        <f t="shared" si="0"/>
        <v>0.13270635535194245</v>
      </c>
      <c r="F13" s="24">
        <v>0</v>
      </c>
      <c r="G13" s="24">
        <v>81102.414600000004</v>
      </c>
      <c r="H13" s="24">
        <v>4190578.4553999971</v>
      </c>
      <c r="I13" s="24">
        <v>628586.76830999984</v>
      </c>
      <c r="J13" s="24">
        <v>414605.7699999999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41" t="s">
        <v>40</v>
      </c>
      <c r="B14" s="19">
        <v>45046</v>
      </c>
      <c r="C14" s="20">
        <v>4215136.25</v>
      </c>
      <c r="D14" s="20">
        <v>4069771.87</v>
      </c>
      <c r="E14" s="21">
        <f t="shared" si="0"/>
        <v>3.4486282620164385E-2</v>
      </c>
      <c r="F14" s="20">
        <v>15434.25</v>
      </c>
      <c r="G14" s="20">
        <v>10107.255000000001</v>
      </c>
      <c r="H14" s="20">
        <v>4.999999888241291E-3</v>
      </c>
      <c r="I14" s="20">
        <v>7.4999998323619364E-4</v>
      </c>
      <c r="J14" s="20">
        <v>100661.5</v>
      </c>
    </row>
    <row r="15" spans="1:39" x14ac:dyDescent="0.25">
      <c r="A15" s="41"/>
      <c r="B15" s="22" t="s">
        <v>19</v>
      </c>
      <c r="C15" s="20">
        <v>77863856.530000001</v>
      </c>
      <c r="D15" s="20">
        <v>67563056.859999999</v>
      </c>
      <c r="E15" s="21">
        <f t="shared" si="0"/>
        <v>0.13229244130787726</v>
      </c>
      <c r="F15" s="20">
        <v>95309.75</v>
      </c>
      <c r="G15" s="20">
        <v>312487.55695</v>
      </c>
      <c r="H15" s="20">
        <v>9978880.6530500017</v>
      </c>
      <c r="I15" s="20">
        <v>1496832.0979574996</v>
      </c>
      <c r="J15" s="20">
        <v>625538.54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39" t="s">
        <v>27</v>
      </c>
      <c r="B16" s="23">
        <v>45046</v>
      </c>
      <c r="C16" s="24">
        <v>244585.77</v>
      </c>
      <c r="D16" s="24">
        <v>125676.46</v>
      </c>
      <c r="E16" s="25">
        <f t="shared" si="0"/>
        <v>0.48616610034181462</v>
      </c>
      <c r="F16" s="24">
        <v>0</v>
      </c>
      <c r="G16" s="24">
        <v>611.46442500000001</v>
      </c>
      <c r="H16" s="24">
        <v>118297.84557499998</v>
      </c>
      <c r="I16" s="24">
        <v>17744.676836249997</v>
      </c>
      <c r="J16" s="24">
        <v>0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39"/>
      <c r="B17" s="26" t="s">
        <v>19</v>
      </c>
      <c r="C17" s="24">
        <v>1042537.35</v>
      </c>
      <c r="D17" s="24">
        <v>797322.77</v>
      </c>
      <c r="E17" s="25">
        <f t="shared" si="0"/>
        <v>0.23520939561541845</v>
      </c>
      <c r="F17" s="24">
        <v>0</v>
      </c>
      <c r="G17" s="24">
        <v>2606.3533750000001</v>
      </c>
      <c r="H17" s="24">
        <v>242608.22662499995</v>
      </c>
      <c r="I17" s="24">
        <v>36391.233993749993</v>
      </c>
      <c r="J17" s="24">
        <v>0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41" t="s">
        <v>37</v>
      </c>
      <c r="B18" s="19">
        <v>45046</v>
      </c>
      <c r="C18" s="20">
        <v>377123.9000000002</v>
      </c>
      <c r="D18" s="20">
        <v>329430.3000000001</v>
      </c>
      <c r="E18" s="21">
        <f t="shared" ref="E18:E19" si="1">IF(C18=0,"N/A",+(C18-D18)/C18)</f>
        <v>0.12646665989612452</v>
      </c>
      <c r="F18" s="20">
        <v>0</v>
      </c>
      <c r="G18" s="20">
        <v>916.48975000000041</v>
      </c>
      <c r="H18" s="20">
        <v>2.500000922012191E-4</v>
      </c>
      <c r="I18" s="20">
        <v>3.7500013786484483E-5</v>
      </c>
      <c r="J18" s="20">
        <v>0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41"/>
      <c r="B19" s="22" t="s">
        <v>19</v>
      </c>
      <c r="C19" s="20">
        <v>1744365.7500000002</v>
      </c>
      <c r="D19" s="20">
        <v>1790487.1199999999</v>
      </c>
      <c r="E19" s="21">
        <f t="shared" si="1"/>
        <v>-2.6440194666743279E-2</v>
      </c>
      <c r="F19" s="20">
        <v>0</v>
      </c>
      <c r="G19" s="20">
        <v>4192.274375</v>
      </c>
      <c r="H19" s="20">
        <v>44883.225625000334</v>
      </c>
      <c r="I19" s="20">
        <v>6732.4843387500196</v>
      </c>
      <c r="J19" s="20">
        <v>0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39" t="s">
        <v>17</v>
      </c>
      <c r="B20" s="23">
        <v>45046</v>
      </c>
      <c r="C20" s="24">
        <v>5586466.2000000002</v>
      </c>
      <c r="D20" s="24">
        <v>5346741.75</v>
      </c>
      <c r="E20" s="25">
        <f t="shared" si="0"/>
        <v>4.2911644216159436E-2</v>
      </c>
      <c r="F20" s="24">
        <v>0</v>
      </c>
      <c r="G20" s="24">
        <v>13966.165500000001</v>
      </c>
      <c r="H20" s="24">
        <v>225758.28450000018</v>
      </c>
      <c r="I20" s="24">
        <v>33863.742675000023</v>
      </c>
      <c r="J20" s="24">
        <v>69510.100000000006</v>
      </c>
    </row>
    <row r="21" spans="1:39" x14ac:dyDescent="0.25">
      <c r="A21" s="39"/>
      <c r="B21" s="26" t="s">
        <v>19</v>
      </c>
      <c r="C21" s="24">
        <v>68938326.599999994</v>
      </c>
      <c r="D21" s="24">
        <v>59658692.25</v>
      </c>
      <c r="E21" s="25">
        <f t="shared" si="0"/>
        <v>0.13460776911286376</v>
      </c>
      <c r="F21" s="24">
        <v>0</v>
      </c>
      <c r="G21" s="24">
        <v>172345.81650000002</v>
      </c>
      <c r="H21" s="24">
        <v>9107288.5334999934</v>
      </c>
      <c r="I21" s="24">
        <v>1366093.280025</v>
      </c>
      <c r="J21" s="24">
        <v>488798.02</v>
      </c>
      <c r="Y21" s="4">
        <f>+C28</f>
        <v>220846381.15999997</v>
      </c>
      <c r="Z21" s="4">
        <f>+D28</f>
        <v>191856262.91000003</v>
      </c>
      <c r="AA21" s="4">
        <f>+F28</f>
        <v>95309.75</v>
      </c>
      <c r="AB21" s="4" t="e">
        <f>+#REF!</f>
        <v>#REF!</v>
      </c>
      <c r="AC21" s="4">
        <f>+H28</f>
        <v>28407089.821474988</v>
      </c>
      <c r="AD21" s="4">
        <f>+I28</f>
        <v>4261063.474391249</v>
      </c>
      <c r="AE21" s="4">
        <f>+J28</f>
        <v>1758825.4200000002</v>
      </c>
      <c r="AF21" s="4"/>
      <c r="AG21" s="4"/>
      <c r="AH21" s="4"/>
      <c r="AI21" s="4"/>
      <c r="AJ21" s="4"/>
      <c r="AK21" s="4"/>
      <c r="AL21" s="4"/>
      <c r="AM21" s="4"/>
    </row>
    <row r="22" spans="1:39" x14ac:dyDescent="0.25">
      <c r="A22" s="47" t="s">
        <v>6</v>
      </c>
      <c r="B22" s="31">
        <v>45046</v>
      </c>
      <c r="C22" s="32">
        <v>1278754.1200000001</v>
      </c>
      <c r="D22" s="32">
        <v>1159687.51</v>
      </c>
      <c r="E22" s="33">
        <f t="shared" si="0"/>
        <v>9.3111418479730951E-2</v>
      </c>
      <c r="F22" s="32">
        <v>0</v>
      </c>
      <c r="G22" s="32">
        <v>3196.8853000000004</v>
      </c>
      <c r="H22" s="32">
        <v>115869.72470000011</v>
      </c>
      <c r="I22" s="32">
        <v>17380.458705000015</v>
      </c>
      <c r="J22" s="32">
        <v>21160.29</v>
      </c>
    </row>
    <row r="23" spans="1:39" x14ac:dyDescent="0.25">
      <c r="A23" s="47"/>
      <c r="B23" s="34" t="s">
        <v>19</v>
      </c>
      <c r="C23" s="32">
        <v>14725618.139999997</v>
      </c>
      <c r="D23" s="32">
        <v>12722136.619999999</v>
      </c>
      <c r="E23" s="33">
        <f t="shared" si="0"/>
        <v>0.13605415412462937</v>
      </c>
      <c r="F23" s="32">
        <v>0</v>
      </c>
      <c r="G23" s="32">
        <v>35578.325350000006</v>
      </c>
      <c r="H23" s="32">
        <v>1967903.1946499976</v>
      </c>
      <c r="I23" s="32">
        <v>295185.47919749998</v>
      </c>
      <c r="J23" s="32">
        <v>111820.86000000002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44" t="s">
        <v>16</v>
      </c>
      <c r="B24" s="23">
        <v>45046</v>
      </c>
      <c r="C24" s="24">
        <v>262694.7</v>
      </c>
      <c r="D24" s="24">
        <v>228447.4</v>
      </c>
      <c r="E24" s="25">
        <f t="shared" si="0"/>
        <v>0.13036920805787106</v>
      </c>
      <c r="F24" s="24">
        <v>0</v>
      </c>
      <c r="G24" s="24">
        <v>656.73675000000003</v>
      </c>
      <c r="H24" s="24">
        <v>33590.563250000021</v>
      </c>
      <c r="I24" s="24">
        <v>5038.584487500003</v>
      </c>
      <c r="J24" s="24">
        <v>83.8</v>
      </c>
    </row>
    <row r="25" spans="1:39" x14ac:dyDescent="0.25">
      <c r="A25" s="44"/>
      <c r="B25" s="26" t="s">
        <v>19</v>
      </c>
      <c r="C25" s="24">
        <v>895808.60000000009</v>
      </c>
      <c r="D25" s="24">
        <v>778593.75</v>
      </c>
      <c r="E25" s="25">
        <f t="shared" si="0"/>
        <v>0.13084809634558106</v>
      </c>
      <c r="F25" s="24">
        <v>0</v>
      </c>
      <c r="G25" s="24">
        <v>2239.5215000000003</v>
      </c>
      <c r="H25" s="24">
        <v>114975.32850000009</v>
      </c>
      <c r="I25" s="24">
        <v>17246.299950000004</v>
      </c>
      <c r="J25" s="24">
        <v>509.5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7.5" customHeight="1" x14ac:dyDescent="0.25">
      <c r="A26" s="7"/>
      <c r="B26" s="7"/>
      <c r="C26" s="8"/>
      <c r="D26" s="8"/>
      <c r="E26" s="9"/>
      <c r="F26" s="8"/>
      <c r="G26" s="8"/>
      <c r="H26" s="8"/>
      <c r="I26" s="8"/>
      <c r="J26" s="8"/>
    </row>
    <row r="27" spans="1:39" x14ac:dyDescent="0.25">
      <c r="A27" s="42" t="s">
        <v>4</v>
      </c>
      <c r="B27" s="14">
        <f>+B20</f>
        <v>45046</v>
      </c>
      <c r="C27" s="17">
        <f>+C20+C14+C12+C22+C10+C6+C24+C8+C16+C18</f>
        <v>14981720.459999997</v>
      </c>
      <c r="D27" s="17">
        <f>+D20+D14+D12+D22+D10+D6+D24+D8+D16+D18</f>
        <v>14097932.560000001</v>
      </c>
      <c r="E27" s="9">
        <f t="shared" ref="E27" si="2">+(C27-D27)/C27</f>
        <v>5.8991081989524505E-2</v>
      </c>
      <c r="F27" s="17">
        <f t="shared" ref="F27:J28" si="3">+F20+F14+F12+F22+F10+F6+F24+F8+F16+F18</f>
        <v>15434.25</v>
      </c>
      <c r="G27" s="17">
        <f t="shared" si="3"/>
        <v>36978.335524999995</v>
      </c>
      <c r="H27" s="17">
        <f t="shared" si="3"/>
        <v>664775.33447500016</v>
      </c>
      <c r="I27" s="17">
        <f t="shared" si="3"/>
        <v>99716.300171250012</v>
      </c>
      <c r="J27" s="17">
        <f t="shared" si="3"/>
        <v>279671.05</v>
      </c>
    </row>
    <row r="28" spans="1:39" x14ac:dyDescent="0.25">
      <c r="A28" s="42"/>
      <c r="B28" s="15" t="str">
        <f>+B25</f>
        <v>FYTD</v>
      </c>
      <c r="C28" s="17">
        <f>+C21+C15+C13+C23+C11+C7+C25+C9+C17+C19</f>
        <v>220846381.15999997</v>
      </c>
      <c r="D28" s="17">
        <f>+D21+D15+D13+D23+D11+D7+D25+D9+D17+D19</f>
        <v>191856262.91000003</v>
      </c>
      <c r="E28" s="9">
        <f t="shared" ref="E28" si="4">+(C28-D28)/C28</f>
        <v>0.1312682512510677</v>
      </c>
      <c r="F28" s="17">
        <f t="shared" si="3"/>
        <v>95309.75</v>
      </c>
      <c r="G28" s="17">
        <f t="shared" si="3"/>
        <v>668793.83852500014</v>
      </c>
      <c r="H28" s="17">
        <f t="shared" si="3"/>
        <v>28407089.821474988</v>
      </c>
      <c r="I28" s="17">
        <f t="shared" si="3"/>
        <v>4261063.474391249</v>
      </c>
      <c r="J28" s="17">
        <f t="shared" si="3"/>
        <v>1758825.4200000002</v>
      </c>
    </row>
    <row r="29" spans="1:39" x14ac:dyDescent="0.25">
      <c r="A29" s="2" t="s">
        <v>14</v>
      </c>
      <c r="I29" s="1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25">
      <c r="A31" s="35" t="s">
        <v>10</v>
      </c>
      <c r="B31" s="35"/>
      <c r="C31" s="35"/>
      <c r="D31" s="35"/>
      <c r="E31" s="35"/>
      <c r="F31" s="35"/>
      <c r="G31" s="35"/>
      <c r="H31" s="35"/>
      <c r="I31" s="35"/>
      <c r="J31" s="35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9.25" customHeight="1" x14ac:dyDescent="0.25">
      <c r="A32" s="35" t="s">
        <v>13</v>
      </c>
      <c r="B32" s="35"/>
      <c r="C32" s="35"/>
      <c r="D32" s="35"/>
      <c r="E32" s="35"/>
      <c r="F32" s="35"/>
      <c r="G32" s="35"/>
      <c r="H32" s="35"/>
      <c r="I32" s="35"/>
      <c r="J32" s="35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37" t="s">
        <v>35</v>
      </c>
      <c r="B33" s="38"/>
      <c r="C33" s="38"/>
      <c r="D33" s="38"/>
      <c r="E33" s="38"/>
      <c r="F33" s="38"/>
      <c r="G33" s="38"/>
      <c r="H33" s="38"/>
      <c r="I33" s="38"/>
      <c r="J33" s="3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30" customHeight="1" x14ac:dyDescent="0.25">
      <c r="A34" s="35" t="s">
        <v>36</v>
      </c>
      <c r="B34" s="35"/>
      <c r="C34" s="35"/>
      <c r="D34" s="35"/>
      <c r="E34" s="35"/>
      <c r="F34" s="35"/>
      <c r="G34" s="35"/>
      <c r="H34" s="35"/>
      <c r="I34" s="35"/>
      <c r="J34" s="35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5" customHeight="1" x14ac:dyDescent="0.25">
      <c r="A35" s="35" t="s">
        <v>9</v>
      </c>
      <c r="B35" s="35"/>
      <c r="C35" s="35"/>
      <c r="D35" s="35"/>
      <c r="E35" s="35"/>
      <c r="F35" s="35"/>
      <c r="G35" s="35"/>
      <c r="H35" s="35"/>
      <c r="I35" s="35"/>
      <c r="J35" s="35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0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x14ac:dyDescent="0.25">
      <c r="A37" s="36" t="s">
        <v>33</v>
      </c>
      <c r="B37" s="36"/>
      <c r="C37" s="36"/>
      <c r="D37" s="36"/>
      <c r="E37" s="36"/>
      <c r="F37" s="36"/>
      <c r="G37" s="36"/>
      <c r="H37" s="36"/>
      <c r="I37" s="36"/>
      <c r="J37" s="36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3.25" x14ac:dyDescent="0.25">
      <c r="A39" s="40" t="s">
        <v>5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39" ht="23.25" x14ac:dyDescent="0.35">
      <c r="A40" s="43">
        <f>+A2</f>
        <v>45046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39" ht="23.25" x14ac:dyDescent="0.35">
      <c r="A41" s="43" t="s">
        <v>30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39" x14ac:dyDescent="0.25">
      <c r="A42" s="45" t="s">
        <v>2</v>
      </c>
      <c r="B42" s="15" t="s">
        <v>3</v>
      </c>
      <c r="C42" s="16"/>
      <c r="D42" s="16"/>
      <c r="E42" s="16"/>
      <c r="F42" s="16" t="s">
        <v>22</v>
      </c>
      <c r="G42" s="16" t="s">
        <v>21</v>
      </c>
      <c r="H42" s="16"/>
      <c r="I42" s="16" t="s">
        <v>20</v>
      </c>
      <c r="J42" s="16" t="s">
        <v>11</v>
      </c>
    </row>
    <row r="43" spans="1:39" x14ac:dyDescent="0.25">
      <c r="A43" s="46"/>
      <c r="B43" s="15" t="s">
        <v>19</v>
      </c>
      <c r="C43" s="29" t="s">
        <v>7</v>
      </c>
      <c r="D43" s="29" t="s">
        <v>0</v>
      </c>
      <c r="E43" s="29" t="s">
        <v>8</v>
      </c>
      <c r="F43" s="29" t="s">
        <v>25</v>
      </c>
      <c r="G43" s="29" t="s">
        <v>34</v>
      </c>
      <c r="H43" s="29" t="s">
        <v>1</v>
      </c>
      <c r="I43" s="29" t="s">
        <v>23</v>
      </c>
      <c r="J43" s="29" t="s">
        <v>24</v>
      </c>
    </row>
    <row r="44" spans="1:39" x14ac:dyDescent="0.25">
      <c r="A44" s="39" t="s">
        <v>28</v>
      </c>
      <c r="B44" s="13">
        <v>45046</v>
      </c>
      <c r="C44" s="12">
        <v>28388602.82</v>
      </c>
      <c r="D44" s="12">
        <v>25506614.18</v>
      </c>
      <c r="E44" s="25">
        <f t="shared" ref="E44:E61" si="5">IF(C44=0,"N/A",+(C44-D44)/C44)</f>
        <v>0.10151921382934762</v>
      </c>
      <c r="F44" s="12">
        <v>1745962.53</v>
      </c>
      <c r="G44" s="24">
        <v>67103.050724999994</v>
      </c>
      <c r="H44" s="12">
        <v>1068923.0592750006</v>
      </c>
      <c r="I44" s="12">
        <v>160338.45889125008</v>
      </c>
      <c r="J44" s="12">
        <v>0</v>
      </c>
      <c r="M44" s="11"/>
    </row>
    <row r="45" spans="1:39" x14ac:dyDescent="0.25">
      <c r="A45" s="39"/>
      <c r="B45" s="8" t="s">
        <v>19</v>
      </c>
      <c r="C45" s="12">
        <v>197686200.09999999</v>
      </c>
      <c r="D45" s="12">
        <v>171133594.61000001</v>
      </c>
      <c r="E45" s="25">
        <f t="shared" si="5"/>
        <v>0.13431694006242362</v>
      </c>
      <c r="F45" s="12">
        <v>21873513.43</v>
      </c>
      <c r="G45" s="24">
        <v>438778.04667500005</v>
      </c>
      <c r="H45" s="12">
        <v>4240314.0100999791</v>
      </c>
      <c r="I45" s="12">
        <v>636047.10207375023</v>
      </c>
      <c r="J45" s="12">
        <v>0</v>
      </c>
    </row>
    <row r="46" spans="1:39" x14ac:dyDescent="0.25">
      <c r="A46" s="41" t="s">
        <v>45</v>
      </c>
      <c r="B46" s="19">
        <v>45046</v>
      </c>
      <c r="C46" s="20">
        <v>3355346.1099999994</v>
      </c>
      <c r="D46" s="20">
        <v>3045893.2099999995</v>
      </c>
      <c r="E46" s="21">
        <f t="shared" si="5"/>
        <v>9.2226819485993344E-2</v>
      </c>
      <c r="F46" s="20">
        <v>129502.19999999998</v>
      </c>
      <c r="G46" s="20">
        <v>8388.3652749999983</v>
      </c>
      <c r="H46" s="20">
        <v>171562.33472499994</v>
      </c>
      <c r="I46" s="20">
        <v>25734.350208749991</v>
      </c>
      <c r="J46" s="20">
        <v>0</v>
      </c>
    </row>
    <row r="47" spans="1:39" x14ac:dyDescent="0.25">
      <c r="A47" s="41"/>
      <c r="B47" s="22" t="s">
        <v>19</v>
      </c>
      <c r="C47" s="20">
        <v>17196132.559999999</v>
      </c>
      <c r="D47" s="20">
        <v>16011244.539999999</v>
      </c>
      <c r="E47" s="21">
        <f t="shared" si="5"/>
        <v>6.8904331591172596E-2</v>
      </c>
      <c r="F47" s="20">
        <v>802704.55999999982</v>
      </c>
      <c r="G47" s="20">
        <v>42990.331400000003</v>
      </c>
      <c r="H47" s="20">
        <v>339193.12859999971</v>
      </c>
      <c r="I47" s="20">
        <v>50878.96977375001</v>
      </c>
      <c r="J47" s="20">
        <v>0</v>
      </c>
    </row>
    <row r="48" spans="1:39" x14ac:dyDescent="0.25">
      <c r="A48" s="39" t="s">
        <v>29</v>
      </c>
      <c r="B48" s="13">
        <v>45046</v>
      </c>
      <c r="C48" s="12">
        <v>15941871.35</v>
      </c>
      <c r="D48" s="12">
        <v>15359418.75</v>
      </c>
      <c r="E48" s="25">
        <f t="shared" si="5"/>
        <v>3.6536024360778678E-2</v>
      </c>
      <c r="F48" s="12">
        <v>328527.03999999998</v>
      </c>
      <c r="G48" s="24">
        <v>40196.568375000003</v>
      </c>
      <c r="H48" s="12">
        <v>213728.99162499962</v>
      </c>
      <c r="I48" s="12">
        <v>32059.348743749943</v>
      </c>
      <c r="J48" s="12">
        <v>0</v>
      </c>
    </row>
    <row r="49" spans="1:10" x14ac:dyDescent="0.25">
      <c r="A49" s="39"/>
      <c r="B49" s="8" t="s">
        <v>19</v>
      </c>
      <c r="C49" s="12">
        <v>91490904.979999989</v>
      </c>
      <c r="D49" s="12">
        <v>84098707.120000005</v>
      </c>
      <c r="E49" s="25">
        <f t="shared" si="5"/>
        <v>8.0797078809264455E-2</v>
      </c>
      <c r="F49" s="12">
        <v>4259951.6399999997</v>
      </c>
      <c r="G49" s="24">
        <v>228518.76244999998</v>
      </c>
      <c r="H49" s="12">
        <v>2903727.4528499846</v>
      </c>
      <c r="I49" s="12">
        <v>435559.11792749999</v>
      </c>
      <c r="J49" s="12">
        <v>0</v>
      </c>
    </row>
    <row r="50" spans="1:10" x14ac:dyDescent="0.25">
      <c r="A50" s="41" t="s">
        <v>41</v>
      </c>
      <c r="B50" s="19">
        <v>45046</v>
      </c>
      <c r="C50" s="20">
        <v>101374284.27</v>
      </c>
      <c r="D50" s="20">
        <v>92410942.109999999</v>
      </c>
      <c r="E50" s="21">
        <f t="shared" si="5"/>
        <v>8.8418302773187088E-2</v>
      </c>
      <c r="F50" s="20">
        <v>1916086.23</v>
      </c>
      <c r="G50" s="20">
        <v>248645.49509999997</v>
      </c>
      <c r="H50" s="20">
        <v>6798610.434899996</v>
      </c>
      <c r="I50" s="20">
        <v>1019791.5652349994</v>
      </c>
      <c r="J50" s="20">
        <v>0</v>
      </c>
    </row>
    <row r="51" spans="1:10" x14ac:dyDescent="0.25">
      <c r="A51" s="41"/>
      <c r="B51" s="22" t="s">
        <v>19</v>
      </c>
      <c r="C51" s="20">
        <v>676785465.20000005</v>
      </c>
      <c r="D51" s="20">
        <v>592687357.38</v>
      </c>
      <c r="E51" s="21">
        <f t="shared" si="5"/>
        <v>0.12426110214283019</v>
      </c>
      <c r="F51" s="20">
        <v>65262560.259999998</v>
      </c>
      <c r="G51" s="20">
        <v>1528807.26235</v>
      </c>
      <c r="H51" s="20">
        <v>17863618.475425053</v>
      </c>
      <c r="I51" s="20">
        <v>2679542.7720637503</v>
      </c>
      <c r="J51" s="20">
        <v>0</v>
      </c>
    </row>
    <row r="52" spans="1:10" x14ac:dyDescent="0.25">
      <c r="A52" s="39" t="s">
        <v>43</v>
      </c>
      <c r="B52" s="13">
        <v>45046</v>
      </c>
      <c r="C52" s="12">
        <v>8574963.9100000001</v>
      </c>
      <c r="D52" s="12">
        <v>8232115.2800000003</v>
      </c>
      <c r="E52" s="25">
        <f t="shared" si="5"/>
        <v>3.9982515798133535E-2</v>
      </c>
      <c r="F52" s="12">
        <v>134648.10999999999</v>
      </c>
      <c r="G52" s="24">
        <v>21437.409775</v>
      </c>
      <c r="H52" s="12">
        <v>186763.11022499989</v>
      </c>
      <c r="I52" s="12">
        <v>28014.466533749983</v>
      </c>
      <c r="J52" s="12">
        <v>0</v>
      </c>
    </row>
    <row r="53" spans="1:10" x14ac:dyDescent="0.25">
      <c r="A53" s="39"/>
      <c r="B53" s="8" t="s">
        <v>19</v>
      </c>
      <c r="C53" s="12">
        <v>63624011.74000001</v>
      </c>
      <c r="D53" s="12">
        <v>58354568</v>
      </c>
      <c r="E53" s="25">
        <f t="shared" si="5"/>
        <v>8.2821620263959936E-2</v>
      </c>
      <c r="F53" s="12">
        <v>3009999.56</v>
      </c>
      <c r="G53" s="24">
        <v>159060.02935000003</v>
      </c>
      <c r="H53" s="12">
        <v>2100384.1506500095</v>
      </c>
      <c r="I53" s="12">
        <v>315057.6225975008</v>
      </c>
      <c r="J53" s="12">
        <v>0</v>
      </c>
    </row>
    <row r="54" spans="1:10" x14ac:dyDescent="0.25">
      <c r="A54" s="41" t="s">
        <v>42</v>
      </c>
      <c r="B54" s="19">
        <v>45046</v>
      </c>
      <c r="C54" s="20">
        <v>150794605.49000001</v>
      </c>
      <c r="D54" s="20">
        <v>129576670.8</v>
      </c>
      <c r="E54" s="21">
        <f t="shared" si="5"/>
        <v>0.14070751815725321</v>
      </c>
      <c r="F54" s="20">
        <v>4372781.92</v>
      </c>
      <c r="G54" s="20">
        <v>366054.55892500008</v>
      </c>
      <c r="H54" s="20">
        <v>16479098.21107501</v>
      </c>
      <c r="I54" s="20">
        <v>2471864.7316612513</v>
      </c>
      <c r="J54" s="20">
        <v>0</v>
      </c>
    </row>
    <row r="55" spans="1:10" x14ac:dyDescent="0.25">
      <c r="A55" s="41"/>
      <c r="B55" s="22" t="s">
        <v>19</v>
      </c>
      <c r="C55" s="20">
        <v>1020030682.95</v>
      </c>
      <c r="D55" s="20">
        <v>860474254.92000008</v>
      </c>
      <c r="E55" s="21">
        <f t="shared" si="5"/>
        <v>0.1564231652018071</v>
      </c>
      <c r="F55" s="20">
        <v>95127827.74000001</v>
      </c>
      <c r="G55" s="20">
        <v>2312257.1380250002</v>
      </c>
      <c r="H55" s="20">
        <v>62116343.153249964</v>
      </c>
      <c r="I55" s="20">
        <v>9317451.4729874972</v>
      </c>
      <c r="J55" s="20">
        <v>0</v>
      </c>
    </row>
    <row r="56" spans="1:10" x14ac:dyDescent="0.25">
      <c r="A56" s="39" t="s">
        <v>46</v>
      </c>
      <c r="B56" s="13">
        <v>45046</v>
      </c>
      <c r="C56" s="12">
        <v>1257273.57</v>
      </c>
      <c r="D56" s="12">
        <v>1216651.4099999999</v>
      </c>
      <c r="E56" s="25">
        <f t="shared" ref="E56:E57" si="6">IF(C56=0,"N/A",+(C56-D56)/C56)</f>
        <v>3.2309722378082079E-2</v>
      </c>
      <c r="F56" s="12">
        <v>107409.05</v>
      </c>
      <c r="G56" s="24">
        <v>3143.1839250000003</v>
      </c>
      <c r="H56" s="12">
        <v>0</v>
      </c>
      <c r="I56" s="12">
        <v>0</v>
      </c>
      <c r="J56" s="12">
        <v>0</v>
      </c>
    </row>
    <row r="57" spans="1:10" x14ac:dyDescent="0.25">
      <c r="A57" s="39"/>
      <c r="B57" s="8" t="s">
        <v>19</v>
      </c>
      <c r="C57" s="12">
        <v>2798847.4000000004</v>
      </c>
      <c r="D57" s="12">
        <v>2565238.4</v>
      </c>
      <c r="E57" s="25">
        <f t="shared" si="6"/>
        <v>8.3466143956258718E-2</v>
      </c>
      <c r="F57" s="12">
        <v>284469.3</v>
      </c>
      <c r="G57" s="24">
        <v>6997.1185000000005</v>
      </c>
      <c r="H57" s="12">
        <v>12072.651500000487</v>
      </c>
      <c r="I57" s="12">
        <v>1810.8983137499854</v>
      </c>
      <c r="J57" s="12">
        <v>0</v>
      </c>
    </row>
    <row r="58" spans="1:10" ht="15" customHeight="1" x14ac:dyDescent="0.25">
      <c r="A58" s="41" t="s">
        <v>44</v>
      </c>
      <c r="B58" s="19">
        <v>45046</v>
      </c>
      <c r="C58" s="20">
        <v>3255349.45</v>
      </c>
      <c r="D58" s="20">
        <v>2831473.32</v>
      </c>
      <c r="E58" s="21">
        <f t="shared" si="5"/>
        <v>0.13020910243599204</v>
      </c>
      <c r="F58" s="20">
        <v>235216.31</v>
      </c>
      <c r="G58" s="20">
        <v>7550.3328500000007</v>
      </c>
      <c r="H58" s="20">
        <v>181109.48715000035</v>
      </c>
      <c r="I58" s="20">
        <v>27166.423072500053</v>
      </c>
      <c r="J58" s="20">
        <v>0</v>
      </c>
    </row>
    <row r="59" spans="1:10" x14ac:dyDescent="0.25">
      <c r="A59" s="41"/>
      <c r="B59" s="22" t="s">
        <v>19</v>
      </c>
      <c r="C59" s="20">
        <v>25712157.199999999</v>
      </c>
      <c r="D59" s="20">
        <v>22981932.759999998</v>
      </c>
      <c r="E59" s="21">
        <f t="shared" si="5"/>
        <v>0.1061841843437392</v>
      </c>
      <c r="F59" s="20">
        <v>2116061.41</v>
      </c>
      <c r="G59" s="20">
        <v>58990.239474999995</v>
      </c>
      <c r="H59" s="20">
        <v>503106.29760000133</v>
      </c>
      <c r="I59" s="20">
        <v>75465.945131250046</v>
      </c>
      <c r="J59" s="20">
        <v>0</v>
      </c>
    </row>
    <row r="60" spans="1:10" x14ac:dyDescent="0.25">
      <c r="A60" s="39" t="s">
        <v>47</v>
      </c>
      <c r="B60" s="13">
        <v>45046</v>
      </c>
      <c r="C60" s="12">
        <v>530379.42000000004</v>
      </c>
      <c r="D60" s="12">
        <v>532099.11</v>
      </c>
      <c r="E60" s="25">
        <f t="shared" si="5"/>
        <v>-3.2423769383811006E-3</v>
      </c>
      <c r="F60" s="12">
        <v>44374.86</v>
      </c>
      <c r="G60" s="24">
        <v>1196.5914</v>
      </c>
      <c r="H60" s="12">
        <v>0</v>
      </c>
      <c r="I60" s="12">
        <v>0</v>
      </c>
      <c r="J60" s="12">
        <v>0</v>
      </c>
    </row>
    <row r="61" spans="1:10" x14ac:dyDescent="0.25">
      <c r="A61" s="39"/>
      <c r="B61" s="8" t="s">
        <v>19</v>
      </c>
      <c r="C61" s="12">
        <v>530379.42000000004</v>
      </c>
      <c r="D61" s="12">
        <v>532099.11</v>
      </c>
      <c r="E61" s="25">
        <f t="shared" si="5"/>
        <v>-3.2423769383811006E-3</v>
      </c>
      <c r="F61" s="12">
        <v>44374.86</v>
      </c>
      <c r="G61" s="24">
        <v>1196.5914</v>
      </c>
      <c r="H61" s="12">
        <v>0</v>
      </c>
      <c r="I61" s="12">
        <v>0</v>
      </c>
      <c r="J61" s="12">
        <v>0</v>
      </c>
    </row>
    <row r="62" spans="1:10" ht="5.25" customHeight="1" x14ac:dyDescent="0.25">
      <c r="A62" s="7"/>
      <c r="B62" s="7"/>
      <c r="C62" s="8"/>
      <c r="D62" s="8"/>
      <c r="E62" s="9"/>
      <c r="F62" s="8"/>
      <c r="G62" s="8"/>
      <c r="H62" s="8"/>
      <c r="I62" s="8"/>
      <c r="J62" s="8"/>
    </row>
    <row r="63" spans="1:10" x14ac:dyDescent="0.25">
      <c r="A63" s="42" t="s">
        <v>4</v>
      </c>
      <c r="B63" s="14">
        <f>+B58</f>
        <v>45046</v>
      </c>
      <c r="C63" s="17">
        <f>+C44+C46+C48+C50+C52+C54+C58+C56+C60</f>
        <v>313472676.39000005</v>
      </c>
      <c r="D63" s="17">
        <f>+D44+D46+D48+D50+D52+D54+D58+D56+D60</f>
        <v>278711878.17000002</v>
      </c>
      <c r="E63" s="9">
        <f>IF(C63=0,"N/A",+(C63-D63)/C63)</f>
        <v>0.110889403887799</v>
      </c>
      <c r="F63" s="17">
        <f t="shared" ref="F63:J64" si="7">+F44+F46+F48+F50+F52+F54+F58+F56+F60</f>
        <v>9014508.2500000019</v>
      </c>
      <c r="G63" s="17">
        <f t="shared" si="7"/>
        <v>763715.55635000009</v>
      </c>
      <c r="H63" s="17">
        <f t="shared" si="7"/>
        <v>25099795.628975004</v>
      </c>
      <c r="I63" s="17">
        <f t="shared" si="7"/>
        <v>3764969.3443462509</v>
      </c>
      <c r="J63" s="17">
        <f t="shared" si="7"/>
        <v>0</v>
      </c>
    </row>
    <row r="64" spans="1:10" x14ac:dyDescent="0.25">
      <c r="A64" s="42"/>
      <c r="B64" s="15" t="str">
        <f>+B59</f>
        <v>FYTD</v>
      </c>
      <c r="C64" s="17">
        <f>+C45+C47+C49+C51+C53+C55+C59+C57+C61</f>
        <v>2095854781.5500004</v>
      </c>
      <c r="D64" s="17">
        <f>+D45+D47+D49+D51+D53+D55+D59+D57+D61</f>
        <v>1808838996.8400002</v>
      </c>
      <c r="E64" s="9">
        <f>IF(C64=0,"N/A",+(C64-D64)/C64)</f>
        <v>0.13694449979866269</v>
      </c>
      <c r="F64" s="17">
        <f t="shared" si="7"/>
        <v>192781462.76000002</v>
      </c>
      <c r="G64" s="17">
        <f t="shared" si="7"/>
        <v>4777595.5196250007</v>
      </c>
      <c r="H64" s="17">
        <f t="shared" si="7"/>
        <v>90078759.319974989</v>
      </c>
      <c r="I64" s="17">
        <f t="shared" si="7"/>
        <v>13511813.900868747</v>
      </c>
      <c r="J64" s="17">
        <f t="shared" si="7"/>
        <v>0</v>
      </c>
    </row>
    <row r="65" spans="1:10" x14ac:dyDescent="0.25">
      <c r="A65" s="2" t="s">
        <v>14</v>
      </c>
      <c r="I65" s="10"/>
    </row>
    <row r="67" spans="1:10" ht="23.25" x14ac:dyDescent="0.35">
      <c r="A67" s="43" t="s">
        <v>31</v>
      </c>
      <c r="B67" s="43"/>
      <c r="C67" s="43"/>
      <c r="D67" s="43"/>
      <c r="E67" s="43"/>
      <c r="F67" s="43"/>
      <c r="G67" s="43"/>
      <c r="H67" s="43"/>
      <c r="I67" s="43"/>
      <c r="J67" s="43"/>
    </row>
    <row r="68" spans="1:10" x14ac:dyDescent="0.25">
      <c r="A68" s="42" t="s">
        <v>32</v>
      </c>
      <c r="B68" s="14">
        <f>+B63</f>
        <v>45046</v>
      </c>
      <c r="C68" s="17">
        <f>+C63+C27</f>
        <v>328454396.85000002</v>
      </c>
      <c r="D68" s="17">
        <f>+D63+D27</f>
        <v>292809810.73000002</v>
      </c>
      <c r="E68" s="9">
        <f t="shared" ref="E68:E69" si="8">+(C68-D68)/C68</f>
        <v>0.10852217678266712</v>
      </c>
      <c r="F68" s="17">
        <f t="shared" ref="F68:J69" si="9">+F63+F27</f>
        <v>9029942.5000000019</v>
      </c>
      <c r="G68" s="17">
        <f t="shared" si="9"/>
        <v>800693.89187500009</v>
      </c>
      <c r="H68" s="17">
        <f t="shared" si="9"/>
        <v>25764570.963450003</v>
      </c>
      <c r="I68" s="17">
        <f t="shared" si="9"/>
        <v>3864685.6445175009</v>
      </c>
      <c r="J68" s="17">
        <f t="shared" si="9"/>
        <v>279671.05</v>
      </c>
    </row>
    <row r="69" spans="1:10" x14ac:dyDescent="0.25">
      <c r="A69" s="42"/>
      <c r="B69" s="14" t="str">
        <f>+B64</f>
        <v>FYTD</v>
      </c>
      <c r="C69" s="17">
        <f>+C64+C28</f>
        <v>2316701162.7100005</v>
      </c>
      <c r="D69" s="17">
        <f>+D64+D28</f>
        <v>2000695259.7500002</v>
      </c>
      <c r="E69" s="9">
        <f t="shared" si="8"/>
        <v>0.13640339463996601</v>
      </c>
      <c r="F69" s="17">
        <f t="shared" si="9"/>
        <v>192876772.51000002</v>
      </c>
      <c r="G69" s="17">
        <f t="shared" si="9"/>
        <v>5446389.3581500007</v>
      </c>
      <c r="H69" s="17">
        <f t="shared" si="9"/>
        <v>118485849.14144997</v>
      </c>
      <c r="I69" s="17">
        <f t="shared" si="9"/>
        <v>17772877.375259995</v>
      </c>
      <c r="J69" s="17">
        <f t="shared" si="9"/>
        <v>1758825.4200000002</v>
      </c>
    </row>
    <row r="70" spans="1:10" x14ac:dyDescent="0.25">
      <c r="A70" s="36" t="s">
        <v>14</v>
      </c>
      <c r="B70" s="36"/>
      <c r="C70" s="36"/>
      <c r="D70" s="36"/>
      <c r="E70" s="36"/>
      <c r="F70" s="36"/>
      <c r="G70" s="36"/>
      <c r="H70" s="36"/>
      <c r="I70" s="36"/>
      <c r="J70" s="36"/>
    </row>
    <row r="71" spans="1:10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x14ac:dyDescent="0.25">
      <c r="A72" s="35" t="s">
        <v>10</v>
      </c>
      <c r="B72" s="35"/>
      <c r="C72" s="35"/>
      <c r="D72" s="35"/>
      <c r="E72" s="35"/>
      <c r="F72" s="35"/>
      <c r="G72" s="35"/>
      <c r="H72" s="35"/>
      <c r="I72" s="35"/>
      <c r="J72" s="35"/>
    </row>
    <row r="73" spans="1:10" ht="28.5" customHeight="1" x14ac:dyDescent="0.25">
      <c r="A73" s="35" t="s">
        <v>13</v>
      </c>
      <c r="B73" s="35"/>
      <c r="C73" s="35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7" t="s">
        <v>35</v>
      </c>
      <c r="B74" s="38"/>
      <c r="C74" s="38"/>
      <c r="D74" s="38"/>
      <c r="E74" s="38"/>
      <c r="F74" s="38"/>
      <c r="G74" s="38"/>
      <c r="H74" s="38"/>
      <c r="I74" s="38"/>
      <c r="J74" s="38"/>
    </row>
    <row r="75" spans="1:10" ht="28.5" customHeight="1" x14ac:dyDescent="0.25">
      <c r="A75" s="35" t="s">
        <v>36</v>
      </c>
      <c r="B75" s="35"/>
      <c r="C75" s="35"/>
      <c r="D75" s="35"/>
      <c r="E75" s="35"/>
      <c r="F75" s="35"/>
      <c r="G75" s="35"/>
      <c r="H75" s="35"/>
      <c r="I75" s="35"/>
      <c r="J75" s="35"/>
    </row>
    <row r="76" spans="1:10" x14ac:dyDescent="0.25">
      <c r="A76" s="35" t="s">
        <v>9</v>
      </c>
      <c r="B76" s="35"/>
      <c r="C76" s="35"/>
      <c r="D76" s="35"/>
      <c r="E76" s="35"/>
      <c r="F76" s="35"/>
      <c r="G76" s="35"/>
      <c r="H76" s="35"/>
      <c r="I76" s="35"/>
      <c r="J76" s="35"/>
    </row>
    <row r="77" spans="1:10" x14ac:dyDescent="0.25">
      <c r="A77" s="35" t="s">
        <v>12</v>
      </c>
      <c r="B77" s="35"/>
      <c r="C77" s="35"/>
      <c r="D77" s="35"/>
      <c r="E77" s="35"/>
      <c r="F77" s="35"/>
      <c r="G77" s="35"/>
      <c r="H77" s="35"/>
      <c r="I77" s="35"/>
      <c r="J77" s="30"/>
    </row>
    <row r="78" spans="1:10" x14ac:dyDescent="0.25">
      <c r="A78" s="36" t="s">
        <v>33</v>
      </c>
      <c r="B78" s="36"/>
      <c r="C78" s="36"/>
      <c r="D78" s="36"/>
      <c r="E78" s="36"/>
      <c r="F78" s="36"/>
      <c r="G78" s="36"/>
      <c r="H78" s="36"/>
      <c r="I78" s="36"/>
      <c r="J78" s="36"/>
    </row>
  </sheetData>
  <mergeCells count="46">
    <mergeCell ref="A22:A23"/>
    <mergeCell ref="A1:J1"/>
    <mergeCell ref="A2:J2"/>
    <mergeCell ref="A3:J3"/>
    <mergeCell ref="A4:A5"/>
    <mergeCell ref="A6:A7"/>
    <mergeCell ref="A8:A9"/>
    <mergeCell ref="A10:A11"/>
    <mergeCell ref="A12:A13"/>
    <mergeCell ref="A14:A15"/>
    <mergeCell ref="A16:A17"/>
    <mergeCell ref="A20:A21"/>
    <mergeCell ref="A18:A19"/>
    <mergeCell ref="A35:J35"/>
    <mergeCell ref="A33:J33"/>
    <mergeCell ref="A40:J40"/>
    <mergeCell ref="A41:J41"/>
    <mergeCell ref="A42:A43"/>
    <mergeCell ref="A36:I36"/>
    <mergeCell ref="A24:A25"/>
    <mergeCell ref="A27:A28"/>
    <mergeCell ref="A31:J31"/>
    <mergeCell ref="A32:J32"/>
    <mergeCell ref="A34:J34"/>
    <mergeCell ref="A68:A69"/>
    <mergeCell ref="A70:J70"/>
    <mergeCell ref="A72:J72"/>
    <mergeCell ref="A73:J73"/>
    <mergeCell ref="A50:A51"/>
    <mergeCell ref="A52:A53"/>
    <mergeCell ref="A54:A55"/>
    <mergeCell ref="A58:A59"/>
    <mergeCell ref="A63:A64"/>
    <mergeCell ref="A67:J67"/>
    <mergeCell ref="A56:A57"/>
    <mergeCell ref="A60:A61"/>
    <mergeCell ref="A48:A49"/>
    <mergeCell ref="A37:J37"/>
    <mergeCell ref="A39:J39"/>
    <mergeCell ref="A44:A45"/>
    <mergeCell ref="A46:A47"/>
    <mergeCell ref="A77:I77"/>
    <mergeCell ref="A76:J76"/>
    <mergeCell ref="A78:J78"/>
    <mergeCell ref="A74:J74"/>
    <mergeCell ref="A75:J75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2023 Sports Wagering Data</vt:lpstr>
      <vt:lpstr>'April 2023 Sports Wagering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2023-05-08T22:29:57Z</cp:lastPrinted>
  <dcterms:created xsi:type="dcterms:W3CDTF">2021-12-21T00:51:22Z</dcterms:created>
  <dcterms:modified xsi:type="dcterms:W3CDTF">2023-05-09T14:54:29Z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