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elkin\Downloads\"/>
    </mc:Choice>
  </mc:AlternateContent>
  <xr:revisionPtr revIDLastSave="0" documentId="13_ncr:1_{DC6E76CC-2647-41D5-BE2A-5FD4DFADECC9}" xr6:coauthVersionLast="36" xr6:coauthVersionMax="36" xr10:uidLastSave="{00000000-0000-0000-0000-000000000000}"/>
  <bookViews>
    <workbookView xWindow="0" yWindow="0" windowWidth="28800" windowHeight="12228" tabRatio="610" xr2:uid="{00000000-000D-0000-FFFF-FFFF00000000}"/>
  </bookViews>
  <sheets>
    <sheet name="March 2023 SW Data" sheetId="14" r:id="rId1"/>
  </sheets>
  <definedNames>
    <definedName name="Current_FY_Contributions">#REF!</definedName>
    <definedName name="Current_FY_Expired">#REF!</definedName>
    <definedName name="datapaste">#REF!</definedName>
    <definedName name="datapasteYTD">#REF!</definedName>
    <definedName name="Paste">#REF!</definedName>
    <definedName name="_xlnm.Print_Area" localSheetId="0">'March 2023 SW Data'!$A$1:$J$76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14" l="1"/>
  <c r="B67" i="14" s="1"/>
  <c r="B28" i="14"/>
  <c r="AB21" i="14" l="1"/>
  <c r="E7" i="14" l="1"/>
  <c r="E6" i="14" l="1"/>
  <c r="A40" i="14" l="1"/>
  <c r="B61" i="14" l="1"/>
  <c r="B66" i="14" s="1"/>
  <c r="B27" i="14"/>
  <c r="E15" i="14" l="1"/>
  <c r="E13" i="14"/>
  <c r="E11" i="14"/>
  <c r="E12" i="14" l="1"/>
  <c r="E14" i="14"/>
  <c r="E10" i="14"/>
  <c r="E22" i="14"/>
  <c r="E21" i="14"/>
  <c r="E23" i="14"/>
  <c r="E20" i="14"/>
  <c r="E18" i="14" l="1"/>
  <c r="I28" i="14"/>
  <c r="AD21" i="14" s="1"/>
  <c r="J27" i="14"/>
  <c r="E58" i="14"/>
  <c r="E16" i="14"/>
  <c r="E8" i="14"/>
  <c r="E46" i="14"/>
  <c r="E50" i="14"/>
  <c r="E48" i="14"/>
  <c r="E49" i="14"/>
  <c r="E55" i="14"/>
  <c r="D27" i="14"/>
  <c r="E9" i="14"/>
  <c r="E47" i="14"/>
  <c r="E51" i="14"/>
  <c r="F62" i="14" l="1"/>
  <c r="D62" i="14"/>
  <c r="E56" i="14"/>
  <c r="J61" i="14"/>
  <c r="J66" i="14" s="1"/>
  <c r="F61" i="14"/>
  <c r="C62" i="14"/>
  <c r="E57" i="14"/>
  <c r="G61" i="14"/>
  <c r="D61" i="14"/>
  <c r="J62" i="14"/>
  <c r="C61" i="14"/>
  <c r="I62" i="14"/>
  <c r="I67" i="14" s="1"/>
  <c r="I61" i="14"/>
  <c r="H62" i="14"/>
  <c r="H61" i="14"/>
  <c r="G62" i="14"/>
  <c r="E19" i="14"/>
  <c r="H27" i="14"/>
  <c r="H28" i="14"/>
  <c r="AC21" i="14" s="1"/>
  <c r="D28" i="14"/>
  <c r="Z21" i="14" s="1"/>
  <c r="G28" i="14"/>
  <c r="F28" i="14"/>
  <c r="AA21" i="14" s="1"/>
  <c r="J28" i="14"/>
  <c r="AE21" i="14" s="1"/>
  <c r="C28" i="14"/>
  <c r="G27" i="14"/>
  <c r="I27" i="14"/>
  <c r="C27" i="14"/>
  <c r="E27" i="14" s="1"/>
  <c r="F27" i="14"/>
  <c r="E17" i="14"/>
  <c r="E54" i="14"/>
  <c r="E52" i="14"/>
  <c r="D66" i="14"/>
  <c r="E53" i="14"/>
  <c r="E25" i="14"/>
  <c r="E45" i="14"/>
  <c r="E24" i="14"/>
  <c r="E59" i="14"/>
  <c r="E44" i="14"/>
  <c r="E28" i="14" l="1"/>
  <c r="J67" i="14"/>
  <c r="G66" i="14"/>
  <c r="H66" i="14"/>
  <c r="F67" i="14"/>
  <c r="F66" i="14"/>
  <c r="D67" i="14"/>
  <c r="G67" i="14"/>
  <c r="H67" i="14"/>
  <c r="E62" i="14"/>
  <c r="C67" i="14"/>
  <c r="Y21" i="14"/>
  <c r="I66" i="14"/>
  <c r="C66" i="14"/>
  <c r="E66" i="14" s="1"/>
  <c r="E61" i="14"/>
  <c r="E67" i="14" l="1"/>
</calcChain>
</file>

<file path=xl/sharedStrings.xml><?xml version="1.0" encoding="utf-8"?>
<sst xmlns="http://schemas.openxmlformats.org/spreadsheetml/2006/main" count="91" uniqueCount="47">
  <si>
    <t>Prizes Paid</t>
  </si>
  <si>
    <t>Taxable Win</t>
  </si>
  <si>
    <t>Licensee</t>
  </si>
  <si>
    <t>Month</t>
  </si>
  <si>
    <t>Combined</t>
  </si>
  <si>
    <t>Maryland Lottery and Gaming - Sports Wagering Revenues</t>
  </si>
  <si>
    <t>Ocean Downs Casino</t>
  </si>
  <si>
    <t>Handle</t>
  </si>
  <si>
    <t>Hold %</t>
  </si>
  <si>
    <r>
      <t xml:space="preserve">- </t>
    </r>
    <r>
      <rPr>
        <b/>
        <sz val="11"/>
        <rFont val="Calibri"/>
        <family val="2"/>
        <scheme val="minor"/>
      </rPr>
      <t xml:space="preserve">Contributions to the State </t>
    </r>
    <r>
      <rPr>
        <sz val="11"/>
        <rFont val="Calibri"/>
        <family val="2"/>
        <scheme val="minor"/>
      </rPr>
      <t>represent funds payable to the BluePrint for Maryland's Future.</t>
    </r>
  </si>
  <si>
    <r>
      <t xml:space="preserve">- </t>
    </r>
    <r>
      <rPr>
        <b/>
        <sz val="11"/>
        <rFont val="Calibri"/>
        <family val="2"/>
        <scheme val="minor"/>
      </rPr>
      <t>Handle</t>
    </r>
    <r>
      <rPr>
        <sz val="11"/>
        <rFont val="Calibri"/>
        <family val="2"/>
        <scheme val="minor"/>
      </rPr>
      <t xml:space="preserve"> is the amount of wagers made by players during the reporting period, including promotional play, if any.</t>
    </r>
  </si>
  <si>
    <t>Expired</t>
  </si>
  <si>
    <r>
      <t xml:space="preserve">- </t>
    </r>
    <r>
      <rPr>
        <b/>
        <sz val="11"/>
        <rFont val="Calibri"/>
        <family val="2"/>
        <scheme val="minor"/>
      </rPr>
      <t>Expired Prizes</t>
    </r>
    <r>
      <rPr>
        <sz val="11"/>
        <rFont val="Calibri"/>
        <family val="2"/>
        <scheme val="minor"/>
      </rPr>
      <t xml:space="preserve"> are included in the Prizes Paid total in the month they expire. Funds are transferred to the Problem Gambling Fund.</t>
    </r>
  </si>
  <si>
    <r>
      <rPr>
        <b/>
        <sz val="11"/>
        <rFont val="Calibri"/>
        <family val="2"/>
        <scheme val="minor"/>
      </rPr>
      <t>- Hold Percentage</t>
    </r>
    <r>
      <rPr>
        <sz val="11"/>
        <rFont val="Calibri"/>
        <family val="2"/>
        <scheme val="minor"/>
      </rPr>
      <t xml:space="preserve">  is determined based on wagers that were placed during the reporting period even if the sporting event has not concluded. As a result, the reported Hold will change as wagers are settled in future periods.</t>
    </r>
  </si>
  <si>
    <t>Bingo World</t>
  </si>
  <si>
    <t>Riverboat on the Potomac</t>
  </si>
  <si>
    <t>MGM National Harbor</t>
  </si>
  <si>
    <t>RETAIL</t>
  </si>
  <si>
    <t>FYTD</t>
  </si>
  <si>
    <t>Contributions</t>
  </si>
  <si>
    <t>Other</t>
  </si>
  <si>
    <t>Promotion</t>
  </si>
  <si>
    <t>to the State</t>
  </si>
  <si>
    <t>Prizes</t>
  </si>
  <si>
    <t>Play</t>
  </si>
  <si>
    <t>Greenmount OTB</t>
  </si>
  <si>
    <t>Long Shot's</t>
  </si>
  <si>
    <t>BetMGM</t>
  </si>
  <si>
    <t>Caesars</t>
  </si>
  <si>
    <t>MOBILE</t>
  </si>
  <si>
    <t>COMBINED STATEWIDE TOTALS</t>
  </si>
  <si>
    <t>Mobile and Retail</t>
  </si>
  <si>
    <r>
      <t xml:space="preserve">   </t>
    </r>
    <r>
      <rPr>
        <b/>
        <i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Handle and prizes paid during the Controlled Demonstrations conducted by each Licensee are included in their initial monthly data.</t>
    </r>
  </si>
  <si>
    <t>Deductions</t>
  </si>
  <si>
    <r>
      <t>- Other Deductions</t>
    </r>
    <r>
      <rPr>
        <sz val="11"/>
        <color theme="1"/>
        <rFont val="Calibri"/>
        <family val="2"/>
      </rPr>
      <t xml:space="preserve"> include adjustments and federal excise taxes paid.  </t>
    </r>
    <r>
      <rPr>
        <b/>
        <sz val="11"/>
        <color theme="1"/>
        <rFont val="Calibri"/>
        <family val="2"/>
      </rPr>
      <t/>
    </r>
  </si>
  <si>
    <r>
      <t xml:space="preserve">- </t>
    </r>
    <r>
      <rPr>
        <b/>
        <sz val="11"/>
        <rFont val="Calibri"/>
        <family val="2"/>
        <scheme val="minor"/>
      </rPr>
      <t>Taxable Win</t>
    </r>
    <r>
      <rPr>
        <sz val="11"/>
        <color theme="1"/>
        <rFont val="Calibri"/>
        <family val="2"/>
      </rPr>
      <t xml:space="preserve"> is handle less prizes paid less promotional play redeemed less other deductions. A negative taxable win (a loss) is reflected as $0 taxable win. Losses may be carried forward and deducted from taxable win within the subsequent 3 months.</t>
    </r>
  </si>
  <si>
    <t>Maryland Stadium Sub</t>
  </si>
  <si>
    <t>Hollywood Casino</t>
  </si>
  <si>
    <t>Horseshoe Casino</t>
  </si>
  <si>
    <t>Live! Casino</t>
  </si>
  <si>
    <t>Draft Kings</t>
  </si>
  <si>
    <t>Live! Casino (M)</t>
  </si>
  <si>
    <t>Hollywood Casino (M)</t>
  </si>
  <si>
    <t>Riverboat on the Potomac (M)</t>
  </si>
  <si>
    <t>Bingo World (M)</t>
  </si>
  <si>
    <t>Long Shot's (M)</t>
  </si>
  <si>
    <t>(Totals may not sum due to rounding.)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</si>
</sst>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3" formatCode="_(* #,##0.00_);_(* \(#,##0.00\);_(* &quot;-&quot;??_);_(@_)"/>
    <numFmt numFmtId="164" formatCode="0.0%"/>
    <numFmt numFmtId="165" formatCode="&quot;$&quot;#,##0"/>
    <numFmt numFmtId="166" formatCode="mmmm\ yyyy"/>
    <numFmt numFmtId="167" formatCode="&quot;$&quot;#,##0.0"/>
    <numFmt numFmtId="168" formatCode="General_)"/>
    <numFmt numFmtId="169" formatCode="mmmm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168" fontId="10" fillId="0" borderId="0"/>
    <xf numFmtId="43" fontId="9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16" fontId="6" fillId="0" borderId="0" xfId="0" applyNumberFormat="1" applyFont="1"/>
    <xf numFmtId="0" fontId="5" fillId="0" borderId="0" xfId="0" applyFont="1"/>
    <xf numFmtId="167" fontId="8" fillId="0" borderId="0" xfId="0" applyNumberFormat="1" applyFont="1" applyBorder="1"/>
    <xf numFmtId="0" fontId="2" fillId="0" borderId="0" xfId="0" applyFont="1" applyBorder="1" applyAlignment="1">
      <alignment vertical="center"/>
    </xf>
    <xf numFmtId="166" fontId="2" fillId="0" borderId="0" xfId="0" quotePrefix="1" applyNumberFormat="1" applyFont="1" applyBorder="1" applyAlignment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5" fontId="0" fillId="0" borderId="0" xfId="0" applyNumberFormat="1"/>
    <xf numFmtId="7" fontId="0" fillId="0" borderId="0" xfId="0" applyNumberFormat="1"/>
    <xf numFmtId="7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7" fontId="1" fillId="0" borderId="1" xfId="0" applyNumberFormat="1" applyFont="1" applyBorder="1" applyAlignment="1">
      <alignment horizontal="center"/>
    </xf>
    <xf numFmtId="0" fontId="6" fillId="0" borderId="0" xfId="0" quotePrefix="1" applyFont="1" applyAlignment="1"/>
    <xf numFmtId="169" fontId="0" fillId="2" borderId="1" xfId="0" applyNumberFormat="1" applyFill="1" applyBorder="1" applyAlignment="1">
      <alignment horizontal="center"/>
    </xf>
    <xf numFmtId="7" fontId="0" fillId="2" borderId="1" xfId="0" applyNumberFormat="1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9" fontId="0" fillId="0" borderId="1" xfId="0" applyNumberFormat="1" applyFill="1" applyBorder="1" applyAlignment="1">
      <alignment horizontal="center"/>
    </xf>
    <xf numFmtId="7" fontId="0" fillId="0" borderId="1" xfId="0" applyNumberForma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2" fillId="0" borderId="0" xfId="0" quotePrefix="1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0" borderId="0" xfId="0" quotePrefix="1" applyAlignment="1">
      <alignment wrapText="1"/>
    </xf>
    <xf numFmtId="169" fontId="0" fillId="3" borderId="1" xfId="0" applyNumberFormat="1" applyFill="1" applyBorder="1" applyAlignment="1">
      <alignment horizontal="center"/>
    </xf>
    <xf numFmtId="7" fontId="0" fillId="3" borderId="1" xfId="0" applyNumberFormat="1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0" borderId="0" xfId="0" quotePrefix="1" applyFont="1" applyAlignment="1">
      <alignment horizontal="left" wrapText="1"/>
    </xf>
    <xf numFmtId="0" fontId="6" fillId="0" borderId="0" xfId="0" quotePrefix="1" applyFont="1" applyAlignment="1">
      <alignment wrapText="1"/>
    </xf>
    <xf numFmtId="0" fontId="11" fillId="0" borderId="0" xfId="0" quotePrefix="1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/>
    </xf>
    <xf numFmtId="166" fontId="2" fillId="0" borderId="0" xfId="0" quotePrefix="1" applyNumberFormat="1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</cellXfs>
  <cellStyles count="4">
    <cellStyle name="Comma 2" xfId="3" xr:uid="{00000000-0005-0000-0000-000000000000}"/>
    <cellStyle name="Normal" xfId="0" builtinId="0"/>
    <cellStyle name="Normal 2" xfId="2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76"/>
  <sheetViews>
    <sheetView tabSelected="1" zoomScale="90" zoomScaleNormal="90" workbookViewId="0">
      <pane ySplit="2" topLeftCell="A51" activePane="bottomLeft" state="frozen"/>
      <selection pane="bottomLeft" activeCell="A73" sqref="A73:J73"/>
    </sheetView>
  </sheetViews>
  <sheetFormatPr defaultRowHeight="14.4" x14ac:dyDescent="0.3"/>
  <cols>
    <col min="1" max="1" width="26.109375" customWidth="1"/>
    <col min="2" max="2" width="11" customWidth="1"/>
    <col min="3" max="3" width="21.33203125" customWidth="1"/>
    <col min="4" max="4" width="18.33203125" bestFit="1" customWidth="1"/>
    <col min="5" max="5" width="8.88671875" customWidth="1"/>
    <col min="6" max="6" width="16.6640625" bestFit="1" customWidth="1"/>
    <col min="7" max="7" width="15.33203125" customWidth="1"/>
    <col min="8" max="8" width="15.33203125" bestFit="1" customWidth="1"/>
    <col min="9" max="9" width="15.5546875" bestFit="1" customWidth="1"/>
    <col min="10" max="10" width="14.33203125" bestFit="1" customWidth="1"/>
    <col min="11" max="11" width="12.6640625" customWidth="1"/>
    <col min="12" max="12" width="8.88671875" customWidth="1"/>
    <col min="13" max="13" width="14.33203125" bestFit="1" customWidth="1"/>
    <col min="14" max="14" width="12.109375" customWidth="1"/>
    <col min="15" max="15" width="12.5546875" bestFit="1" customWidth="1"/>
    <col min="16" max="16" width="13.44140625" customWidth="1"/>
    <col min="17" max="17" width="10.33203125" customWidth="1"/>
    <col min="22" max="24" width="9.109375" style="1"/>
    <col min="25" max="26" width="12.88671875" style="1" bestFit="1" customWidth="1"/>
    <col min="27" max="27" width="10.44140625" style="1" customWidth="1"/>
    <col min="28" max="31" width="13.109375" style="1" customWidth="1"/>
    <col min="32" max="32" width="3.5546875" style="1" customWidth="1"/>
    <col min="33" max="34" width="11.6640625" style="1" bestFit="1" customWidth="1"/>
    <col min="35" max="36" width="9.44140625" style="1" bestFit="1" customWidth="1"/>
    <col min="37" max="37" width="10.88671875" style="1" bestFit="1" customWidth="1"/>
    <col min="38" max="38" width="9.5546875" style="1" bestFit="1" customWidth="1"/>
    <col min="39" max="39" width="9.33203125" style="1" bestFit="1" customWidth="1"/>
    <col min="40" max="44" width="9.109375" style="1"/>
  </cols>
  <sheetData>
    <row r="1" spans="1:39" ht="23.4" x14ac:dyDescent="0.3">
      <c r="A1" s="40" t="s">
        <v>5</v>
      </c>
      <c r="B1" s="40"/>
      <c r="C1" s="40"/>
      <c r="D1" s="40"/>
      <c r="E1" s="40"/>
      <c r="F1" s="40"/>
      <c r="G1" s="40"/>
      <c r="H1" s="40"/>
      <c r="I1" s="40"/>
      <c r="J1" s="40"/>
      <c r="L1" s="5"/>
      <c r="M1" s="5"/>
      <c r="N1" s="5"/>
      <c r="O1" s="5"/>
      <c r="P1" s="5"/>
      <c r="Q1" s="28"/>
    </row>
    <row r="2" spans="1:39" ht="23.4" x14ac:dyDescent="0.45">
      <c r="A2" s="43">
        <v>45016</v>
      </c>
      <c r="B2" s="43"/>
      <c r="C2" s="43"/>
      <c r="D2" s="43"/>
      <c r="E2" s="43"/>
      <c r="F2" s="43"/>
      <c r="G2" s="43"/>
      <c r="H2" s="43"/>
      <c r="I2" s="43"/>
      <c r="J2" s="43"/>
      <c r="L2" s="6"/>
      <c r="M2" s="6"/>
      <c r="N2" s="6"/>
      <c r="O2" s="6"/>
      <c r="P2" s="6"/>
      <c r="Q2" s="27"/>
    </row>
    <row r="3" spans="1:39" ht="23.4" x14ac:dyDescent="0.45">
      <c r="A3" s="43" t="s">
        <v>17</v>
      </c>
      <c r="B3" s="43"/>
      <c r="C3" s="43"/>
      <c r="D3" s="43"/>
      <c r="E3" s="43"/>
      <c r="F3" s="43"/>
      <c r="G3" s="43"/>
      <c r="H3" s="43"/>
      <c r="I3" s="43"/>
      <c r="J3" s="43"/>
    </row>
    <row r="4" spans="1:39" x14ac:dyDescent="0.3">
      <c r="A4" s="45" t="s">
        <v>2</v>
      </c>
      <c r="B4" s="15" t="s">
        <v>3</v>
      </c>
      <c r="C4" s="16"/>
      <c r="D4" s="16"/>
      <c r="E4" s="16"/>
      <c r="F4" s="16" t="s">
        <v>21</v>
      </c>
      <c r="G4" s="16" t="s">
        <v>20</v>
      </c>
      <c r="H4" s="16"/>
      <c r="I4" s="16" t="s">
        <v>19</v>
      </c>
      <c r="J4" s="16" t="s">
        <v>11</v>
      </c>
    </row>
    <row r="5" spans="1:39" ht="15" customHeight="1" x14ac:dyDescent="0.3">
      <c r="A5" s="46"/>
      <c r="B5" s="15" t="s">
        <v>18</v>
      </c>
      <c r="C5" s="29" t="s">
        <v>7</v>
      </c>
      <c r="D5" s="29" t="s">
        <v>0</v>
      </c>
      <c r="E5" s="29" t="s">
        <v>8</v>
      </c>
      <c r="F5" s="29" t="s">
        <v>24</v>
      </c>
      <c r="G5" s="29" t="s">
        <v>33</v>
      </c>
      <c r="H5" s="29" t="s">
        <v>1</v>
      </c>
      <c r="I5" s="29" t="s">
        <v>22</v>
      </c>
      <c r="J5" s="29" t="s">
        <v>23</v>
      </c>
    </row>
    <row r="6" spans="1:39" x14ac:dyDescent="0.3">
      <c r="A6" s="41" t="s">
        <v>14</v>
      </c>
      <c r="B6" s="19">
        <v>45016</v>
      </c>
      <c r="C6" s="20">
        <v>423204.05</v>
      </c>
      <c r="D6" s="20">
        <v>363103.66000000003</v>
      </c>
      <c r="E6" s="21">
        <f t="shared" ref="E6:E25" si="0">IF(C6=0,"N/A",+(C6-D6)/C6)</f>
        <v>0.14201279500987751</v>
      </c>
      <c r="F6" s="20">
        <v>0</v>
      </c>
      <c r="G6" s="20">
        <v>1058.010125</v>
      </c>
      <c r="H6" s="20">
        <v>59042.379874999955</v>
      </c>
      <c r="I6" s="20">
        <v>8856.3569812499936</v>
      </c>
      <c r="J6" s="20">
        <v>2425.4499999999998</v>
      </c>
    </row>
    <row r="7" spans="1:39" x14ac:dyDescent="0.3">
      <c r="A7" s="41"/>
      <c r="B7" s="22" t="s">
        <v>18</v>
      </c>
      <c r="C7" s="20">
        <v>5222946.42</v>
      </c>
      <c r="D7" s="20">
        <v>4226463.16</v>
      </c>
      <c r="E7" s="21">
        <f t="shared" si="0"/>
        <v>0.19078948544909632</v>
      </c>
      <c r="F7" s="20">
        <v>0</v>
      </c>
      <c r="G7" s="20">
        <v>12952.99605</v>
      </c>
      <c r="H7" s="20">
        <v>983530.26394999982</v>
      </c>
      <c r="I7" s="20">
        <v>147529.53959249999</v>
      </c>
      <c r="J7" s="20">
        <v>3127.6099999999997</v>
      </c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x14ac:dyDescent="0.3">
      <c r="A8" s="39" t="s">
        <v>25</v>
      </c>
      <c r="B8" s="23">
        <v>45016</v>
      </c>
      <c r="C8" s="24">
        <v>100258.37</v>
      </c>
      <c r="D8" s="24">
        <v>78238.740000000005</v>
      </c>
      <c r="E8" s="25">
        <f t="shared" si="0"/>
        <v>0.21962884495329407</v>
      </c>
      <c r="F8" s="24">
        <v>0</v>
      </c>
      <c r="G8" s="24">
        <v>250.64592500000001</v>
      </c>
      <c r="H8" s="24">
        <v>21768.984074999989</v>
      </c>
      <c r="I8" s="24">
        <v>3265.3476112499984</v>
      </c>
      <c r="J8" s="24">
        <v>0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x14ac:dyDescent="0.3">
      <c r="A9" s="39"/>
      <c r="B9" s="26" t="s">
        <v>18</v>
      </c>
      <c r="C9" s="24">
        <v>723365.44</v>
      </c>
      <c r="D9" s="24">
        <v>608490.99</v>
      </c>
      <c r="E9" s="25">
        <f t="shared" si="0"/>
        <v>0.15880555476910807</v>
      </c>
      <c r="F9" s="24">
        <v>0</v>
      </c>
      <c r="G9" s="24">
        <v>1808.4136000000001</v>
      </c>
      <c r="H9" s="24">
        <v>113066.03639999995</v>
      </c>
      <c r="I9" s="24">
        <v>16959.905459999991</v>
      </c>
      <c r="J9" s="24">
        <v>0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x14ac:dyDescent="0.3">
      <c r="A10" s="41" t="s">
        <v>37</v>
      </c>
      <c r="B10" s="19">
        <v>45016</v>
      </c>
      <c r="C10" s="20">
        <v>1019606.11</v>
      </c>
      <c r="D10" s="20">
        <v>955426.34</v>
      </c>
      <c r="E10" s="21">
        <f t="shared" si="0"/>
        <v>6.2945650649347346E-2</v>
      </c>
      <c r="F10" s="20">
        <v>0</v>
      </c>
      <c r="G10" s="20">
        <v>2549.0152750000002</v>
      </c>
      <c r="H10" s="20">
        <v>61630.754725000021</v>
      </c>
      <c r="I10" s="20">
        <v>9244.6132087500027</v>
      </c>
      <c r="J10" s="20">
        <v>9840.57</v>
      </c>
    </row>
    <row r="11" spans="1:39" x14ac:dyDescent="0.3">
      <c r="A11" s="41"/>
      <c r="B11" s="22" t="s">
        <v>18</v>
      </c>
      <c r="C11" s="20">
        <v>15951215.689999998</v>
      </c>
      <c r="D11" s="20">
        <v>14325260.85</v>
      </c>
      <c r="E11" s="21">
        <f t="shared" si="0"/>
        <v>0.10193297310996352</v>
      </c>
      <c r="F11" s="20">
        <v>0</v>
      </c>
      <c r="G11" s="20">
        <v>39606.739224999998</v>
      </c>
      <c r="H11" s="20">
        <v>1586348.1007749981</v>
      </c>
      <c r="I11" s="20">
        <v>237952.21511624989</v>
      </c>
      <c r="J11" s="20">
        <v>82142.260000000009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x14ac:dyDescent="0.3">
      <c r="A12" s="39" t="s">
        <v>38</v>
      </c>
      <c r="B12" s="23">
        <v>45016</v>
      </c>
      <c r="C12" s="24">
        <v>1830620.04</v>
      </c>
      <c r="D12" s="24">
        <v>1641230.14</v>
      </c>
      <c r="E12" s="25">
        <f t="shared" si="0"/>
        <v>0.10345669547024086</v>
      </c>
      <c r="F12" s="24">
        <v>0</v>
      </c>
      <c r="G12" s="24">
        <v>4514.4501</v>
      </c>
      <c r="H12" s="24">
        <v>184875.44990000015</v>
      </c>
      <c r="I12" s="24">
        <v>27731.317485000021</v>
      </c>
      <c r="J12" s="24">
        <v>48140.09</v>
      </c>
    </row>
    <row r="13" spans="1:39" x14ac:dyDescent="0.3">
      <c r="A13" s="39"/>
      <c r="B13" s="26" t="s">
        <v>18</v>
      </c>
      <c r="C13" s="24">
        <v>30721381.119999997</v>
      </c>
      <c r="D13" s="24">
        <v>26547581.27</v>
      </c>
      <c r="E13" s="25">
        <f t="shared" si="0"/>
        <v>0.13585977250491524</v>
      </c>
      <c r="F13" s="24">
        <v>0</v>
      </c>
      <c r="G13" s="24">
        <v>77452.502800000002</v>
      </c>
      <c r="H13" s="24">
        <v>4096347.3471999979</v>
      </c>
      <c r="I13" s="24">
        <v>614452.10207999987</v>
      </c>
      <c r="J13" s="24">
        <v>358633.2699999999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x14ac:dyDescent="0.3">
      <c r="A14" s="41" t="s">
        <v>39</v>
      </c>
      <c r="B14" s="19">
        <v>45016</v>
      </c>
      <c r="C14" s="20">
        <v>4592090.25</v>
      </c>
      <c r="D14" s="20">
        <v>4774447.2</v>
      </c>
      <c r="E14" s="21">
        <f t="shared" si="0"/>
        <v>-3.9711098883564014E-2</v>
      </c>
      <c r="F14" s="20">
        <v>12407</v>
      </c>
      <c r="G14" s="20">
        <v>10937.208125000001</v>
      </c>
      <c r="H14" s="20">
        <v>1.8749998125713319E-3</v>
      </c>
      <c r="I14" s="20">
        <v>2.8124997188569976E-4</v>
      </c>
      <c r="J14" s="20">
        <v>73099.75</v>
      </c>
    </row>
    <row r="15" spans="1:39" x14ac:dyDescent="0.3">
      <c r="A15" s="41"/>
      <c r="B15" s="22" t="s">
        <v>18</v>
      </c>
      <c r="C15" s="20">
        <v>73648720.280000001</v>
      </c>
      <c r="D15" s="20">
        <v>63493284.990000002</v>
      </c>
      <c r="E15" s="21">
        <f t="shared" si="0"/>
        <v>0.13789017991610375</v>
      </c>
      <c r="F15" s="20">
        <v>79875.5</v>
      </c>
      <c r="G15" s="20">
        <v>302380.30194999999</v>
      </c>
      <c r="H15" s="20">
        <v>9978880.648049999</v>
      </c>
      <c r="I15" s="20">
        <v>1496832.0972074997</v>
      </c>
      <c r="J15" s="20">
        <v>524877.04</v>
      </c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x14ac:dyDescent="0.3">
      <c r="A16" s="39" t="s">
        <v>26</v>
      </c>
      <c r="B16" s="23">
        <v>45016</v>
      </c>
      <c r="C16" s="24">
        <v>156456.82999999999</v>
      </c>
      <c r="D16" s="24">
        <v>124773.75</v>
      </c>
      <c r="E16" s="25">
        <f t="shared" si="0"/>
        <v>0.20250365548119562</v>
      </c>
      <c r="F16" s="24">
        <v>0</v>
      </c>
      <c r="G16" s="24">
        <v>391.14207499999998</v>
      </c>
      <c r="H16" s="24">
        <v>31291.937924999987</v>
      </c>
      <c r="I16" s="24">
        <v>4693.7906887499976</v>
      </c>
      <c r="J16" s="24">
        <v>0</v>
      </c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x14ac:dyDescent="0.3">
      <c r="A17" s="39"/>
      <c r="B17" s="26" t="s">
        <v>18</v>
      </c>
      <c r="C17" s="24">
        <v>797951.58</v>
      </c>
      <c r="D17" s="24">
        <v>671646.31</v>
      </c>
      <c r="E17" s="25">
        <f t="shared" si="0"/>
        <v>0.1582868850262818</v>
      </c>
      <c r="F17" s="24">
        <v>0</v>
      </c>
      <c r="G17" s="24">
        <v>1994.88895</v>
      </c>
      <c r="H17" s="24">
        <v>124310.38104999991</v>
      </c>
      <c r="I17" s="24">
        <v>18646.557157499999</v>
      </c>
      <c r="J17" s="24">
        <v>0</v>
      </c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x14ac:dyDescent="0.3">
      <c r="A18" s="41" t="s">
        <v>36</v>
      </c>
      <c r="B18" s="19">
        <v>45016</v>
      </c>
      <c r="C18" s="20">
        <v>567682.99</v>
      </c>
      <c r="D18" s="20">
        <v>564066.46</v>
      </c>
      <c r="E18" s="21">
        <f t="shared" ref="E18:E19" si="1">IF(C18=0,"N/A",+(C18-D18)/C18)</f>
        <v>6.3706858646584213E-3</v>
      </c>
      <c r="F18" s="20">
        <v>0</v>
      </c>
      <c r="G18" s="20">
        <v>1377.4574749999999</v>
      </c>
      <c r="H18" s="20">
        <v>2.5250000276173523E-3</v>
      </c>
      <c r="I18" s="20">
        <v>3.7875000414260284E-4</v>
      </c>
      <c r="J18" s="20">
        <v>0</v>
      </c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x14ac:dyDescent="0.3">
      <c r="A19" s="41"/>
      <c r="B19" s="22" t="s">
        <v>18</v>
      </c>
      <c r="C19" s="20">
        <v>1367241.85</v>
      </c>
      <c r="D19" s="20">
        <v>1461056.8199999998</v>
      </c>
      <c r="E19" s="21">
        <f t="shared" si="1"/>
        <v>-6.8616221775247538E-2</v>
      </c>
      <c r="F19" s="20">
        <v>0</v>
      </c>
      <c r="G19" s="20">
        <v>3275.7846249999998</v>
      </c>
      <c r="H19" s="20">
        <v>44883.225375000235</v>
      </c>
      <c r="I19" s="20">
        <v>6732.484301250006</v>
      </c>
      <c r="J19" s="20">
        <v>0</v>
      </c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x14ac:dyDescent="0.3">
      <c r="A20" s="39" t="s">
        <v>16</v>
      </c>
      <c r="B20" s="23">
        <v>45016</v>
      </c>
      <c r="C20" s="24">
        <v>5234166.75</v>
      </c>
      <c r="D20" s="24">
        <v>4442160.7</v>
      </c>
      <c r="E20" s="25">
        <f t="shared" si="0"/>
        <v>0.15131463857165037</v>
      </c>
      <c r="F20" s="24">
        <v>0</v>
      </c>
      <c r="G20" s="24">
        <v>13085.416875000001</v>
      </c>
      <c r="H20" s="24">
        <v>778920.63312499982</v>
      </c>
      <c r="I20" s="24">
        <v>116838.09496874997</v>
      </c>
      <c r="J20" s="24">
        <v>75072.899999999994</v>
      </c>
    </row>
    <row r="21" spans="1:39" x14ac:dyDescent="0.3">
      <c r="A21" s="39"/>
      <c r="B21" s="26" t="s">
        <v>18</v>
      </c>
      <c r="C21" s="24">
        <v>63351860.399999991</v>
      </c>
      <c r="D21" s="24">
        <v>54311950.5</v>
      </c>
      <c r="E21" s="25">
        <f t="shared" si="0"/>
        <v>0.14269367691686594</v>
      </c>
      <c r="F21" s="24">
        <v>0</v>
      </c>
      <c r="G21" s="24">
        <v>158379.65100000001</v>
      </c>
      <c r="H21" s="24">
        <v>8881530.2489999905</v>
      </c>
      <c r="I21" s="24">
        <v>1332229.5373499999</v>
      </c>
      <c r="J21" s="24">
        <v>419287.92000000004</v>
      </c>
      <c r="Y21" s="4">
        <f>+C28</f>
        <v>205864660.70000002</v>
      </c>
      <c r="Z21" s="4">
        <f>+D28</f>
        <v>177758330.34999999</v>
      </c>
      <c r="AA21" s="4">
        <f>+F28</f>
        <v>79875.5</v>
      </c>
      <c r="AB21" s="4" t="e">
        <f>+#REF!</f>
        <v>#REF!</v>
      </c>
      <c r="AC21" s="4">
        <f>+H28</f>
        <v>27742314.486999989</v>
      </c>
      <c r="AD21" s="4">
        <f>+I28</f>
        <v>4161347.1742199995</v>
      </c>
      <c r="AE21" s="4">
        <f>+J28</f>
        <v>1479154.37</v>
      </c>
      <c r="AF21" s="4"/>
      <c r="AG21" s="4"/>
      <c r="AH21" s="4"/>
      <c r="AI21" s="4"/>
      <c r="AJ21" s="4"/>
      <c r="AK21" s="4"/>
      <c r="AL21" s="4"/>
      <c r="AM21" s="4"/>
    </row>
    <row r="22" spans="1:39" x14ac:dyDescent="0.3">
      <c r="A22" s="47" t="s">
        <v>6</v>
      </c>
      <c r="B22" s="31">
        <v>45016</v>
      </c>
      <c r="C22" s="32">
        <v>1493438.45</v>
      </c>
      <c r="D22" s="32">
        <v>1336387.8600000001</v>
      </c>
      <c r="E22" s="33">
        <f t="shared" si="0"/>
        <v>0.10516040349704392</v>
      </c>
      <c r="F22" s="32">
        <v>0</v>
      </c>
      <c r="G22" s="32">
        <v>3733.596125</v>
      </c>
      <c r="H22" s="32">
        <v>153316.99387499984</v>
      </c>
      <c r="I22" s="32">
        <v>22997.549081249974</v>
      </c>
      <c r="J22" s="32">
        <v>16889.71</v>
      </c>
    </row>
    <row r="23" spans="1:39" x14ac:dyDescent="0.3">
      <c r="A23" s="47"/>
      <c r="B23" s="34" t="s">
        <v>18</v>
      </c>
      <c r="C23" s="32">
        <v>13446864.019999998</v>
      </c>
      <c r="D23" s="32">
        <v>11562449.109999999</v>
      </c>
      <c r="E23" s="33">
        <f t="shared" si="0"/>
        <v>0.14013787208655051</v>
      </c>
      <c r="F23" s="32">
        <v>0</v>
      </c>
      <c r="G23" s="32">
        <v>32381.440050000005</v>
      </c>
      <c r="H23" s="32">
        <v>1852033.4699499982</v>
      </c>
      <c r="I23" s="32">
        <v>277805.02049249999</v>
      </c>
      <c r="J23" s="32">
        <v>90660.57</v>
      </c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x14ac:dyDescent="0.3">
      <c r="A24" s="44" t="s">
        <v>15</v>
      </c>
      <c r="B24" s="23">
        <v>45016</v>
      </c>
      <c r="C24" s="24">
        <v>259049</v>
      </c>
      <c r="D24" s="24">
        <v>222898.4</v>
      </c>
      <c r="E24" s="25">
        <f t="shared" si="0"/>
        <v>0.13955120459835788</v>
      </c>
      <c r="F24" s="24">
        <v>0</v>
      </c>
      <c r="G24" s="24">
        <v>647.62250000000006</v>
      </c>
      <c r="H24" s="24">
        <v>35502.977500000008</v>
      </c>
      <c r="I24" s="24">
        <v>5325.4466250000014</v>
      </c>
      <c r="J24" s="24">
        <v>201.85</v>
      </c>
    </row>
    <row r="25" spans="1:39" x14ac:dyDescent="0.3">
      <c r="A25" s="44"/>
      <c r="B25" s="26" t="s">
        <v>18</v>
      </c>
      <c r="C25" s="24">
        <v>633113.9</v>
      </c>
      <c r="D25" s="24">
        <v>550146.35</v>
      </c>
      <c r="E25" s="25">
        <f t="shared" si="0"/>
        <v>0.13104679900409713</v>
      </c>
      <c r="F25" s="24">
        <v>0</v>
      </c>
      <c r="G25" s="24">
        <v>1582.7847500000003</v>
      </c>
      <c r="H25" s="24">
        <v>81384.76525000004</v>
      </c>
      <c r="I25" s="24">
        <v>12207.715462500002</v>
      </c>
      <c r="J25" s="24">
        <v>425.7</v>
      </c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ht="7.5" customHeight="1" x14ac:dyDescent="0.3">
      <c r="A26" s="7"/>
      <c r="B26" s="7"/>
      <c r="C26" s="8"/>
      <c r="D26" s="8"/>
      <c r="E26" s="9"/>
      <c r="F26" s="8"/>
      <c r="G26" s="8"/>
      <c r="H26" s="8"/>
      <c r="I26" s="8"/>
      <c r="J26" s="8"/>
    </row>
    <row r="27" spans="1:39" x14ac:dyDescent="0.3">
      <c r="A27" s="42" t="s">
        <v>4</v>
      </c>
      <c r="B27" s="14">
        <f>+B20</f>
        <v>45016</v>
      </c>
      <c r="C27" s="17">
        <f>+C20+C14+C12+C22+C10+C6+C24+C8+C16+C18</f>
        <v>15676572.839999998</v>
      </c>
      <c r="D27" s="17">
        <f>+D20+D14+D12+D22+D10+D6+D24+D8+D16+D18</f>
        <v>14502733.25</v>
      </c>
      <c r="E27" s="9">
        <f t="shared" ref="E27" si="2">+(C27-D27)/C27</f>
        <v>7.4878584878249332E-2</v>
      </c>
      <c r="F27" s="17">
        <f t="shared" ref="F27:J28" si="3">+F20+F14+F12+F22+F10+F6+F24+F8+F16+F18</f>
        <v>12407</v>
      </c>
      <c r="G27" s="17">
        <f t="shared" si="3"/>
        <v>38544.564600000005</v>
      </c>
      <c r="H27" s="17">
        <f t="shared" si="3"/>
        <v>1326350.1153999998</v>
      </c>
      <c r="I27" s="17">
        <f t="shared" si="3"/>
        <v>198952.51730999994</v>
      </c>
      <c r="J27" s="17">
        <f t="shared" si="3"/>
        <v>225670.32</v>
      </c>
    </row>
    <row r="28" spans="1:39" x14ac:dyDescent="0.3">
      <c r="A28" s="42"/>
      <c r="B28" s="15" t="str">
        <f>+B25</f>
        <v>FYTD</v>
      </c>
      <c r="C28" s="17">
        <f>+C21+C15+C13+C23+C11+C7+C25+C9+C17+C19</f>
        <v>205864660.70000002</v>
      </c>
      <c r="D28" s="17">
        <f>+D21+D15+D13+D23+D11+D7+D25+D9+D17+D19</f>
        <v>177758330.34999999</v>
      </c>
      <c r="E28" s="9">
        <f t="shared" ref="E28" si="4">+(C28-D28)/C28</f>
        <v>0.13652819407872283</v>
      </c>
      <c r="F28" s="17">
        <f t="shared" si="3"/>
        <v>79875.5</v>
      </c>
      <c r="G28" s="17">
        <f t="shared" si="3"/>
        <v>631815.50299999991</v>
      </c>
      <c r="H28" s="17">
        <f t="shared" si="3"/>
        <v>27742314.486999989</v>
      </c>
      <c r="I28" s="17">
        <f t="shared" si="3"/>
        <v>4161347.1742199995</v>
      </c>
      <c r="J28" s="17">
        <f t="shared" si="3"/>
        <v>1479154.37</v>
      </c>
    </row>
    <row r="29" spans="1:39" x14ac:dyDescent="0.3">
      <c r="A29" s="2" t="s">
        <v>46</v>
      </c>
      <c r="I29" s="10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x14ac:dyDescent="0.3"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 ht="15" customHeight="1" x14ac:dyDescent="0.3">
      <c r="A31" s="35" t="s">
        <v>10</v>
      </c>
      <c r="B31" s="35"/>
      <c r="C31" s="35"/>
      <c r="D31" s="35"/>
      <c r="E31" s="35"/>
      <c r="F31" s="35"/>
      <c r="G31" s="35"/>
      <c r="H31" s="35"/>
      <c r="I31" s="35"/>
      <c r="J31" s="35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ht="29.25" customHeight="1" x14ac:dyDescent="0.3">
      <c r="A32" s="35" t="s">
        <v>13</v>
      </c>
      <c r="B32" s="35"/>
      <c r="C32" s="35"/>
      <c r="D32" s="35"/>
      <c r="E32" s="35"/>
      <c r="F32" s="35"/>
      <c r="G32" s="35"/>
      <c r="H32" s="35"/>
      <c r="I32" s="35"/>
      <c r="J32" s="35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 x14ac:dyDescent="0.3">
      <c r="A33" s="37" t="s">
        <v>34</v>
      </c>
      <c r="B33" s="38"/>
      <c r="C33" s="38"/>
      <c r="D33" s="38"/>
      <c r="E33" s="38"/>
      <c r="F33" s="38"/>
      <c r="G33" s="38"/>
      <c r="H33" s="38"/>
      <c r="I33" s="38"/>
      <c r="J33" s="38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 ht="30" customHeight="1" x14ac:dyDescent="0.3">
      <c r="A34" s="35" t="s">
        <v>35</v>
      </c>
      <c r="B34" s="35"/>
      <c r="C34" s="35"/>
      <c r="D34" s="35"/>
      <c r="E34" s="35"/>
      <c r="F34" s="35"/>
      <c r="G34" s="35"/>
      <c r="H34" s="35"/>
      <c r="I34" s="35"/>
      <c r="J34" s="35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 ht="15" customHeight="1" x14ac:dyDescent="0.3">
      <c r="A35" s="35" t="s">
        <v>9</v>
      </c>
      <c r="B35" s="35"/>
      <c r="C35" s="35"/>
      <c r="D35" s="35"/>
      <c r="E35" s="35"/>
      <c r="F35" s="35"/>
      <c r="G35" s="35"/>
      <c r="H35" s="35"/>
      <c r="I35" s="35"/>
      <c r="J35" s="35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 x14ac:dyDescent="0.3">
      <c r="A36" s="35" t="s">
        <v>12</v>
      </c>
      <c r="B36" s="35"/>
      <c r="C36" s="35"/>
      <c r="D36" s="35"/>
      <c r="E36" s="35"/>
      <c r="F36" s="35"/>
      <c r="G36" s="35"/>
      <c r="H36" s="35"/>
      <c r="I36" s="35"/>
      <c r="J36" s="30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 ht="15" customHeight="1" x14ac:dyDescent="0.3">
      <c r="A37" s="36" t="s">
        <v>32</v>
      </c>
      <c r="B37" s="36"/>
      <c r="C37" s="36"/>
      <c r="D37" s="36"/>
      <c r="E37" s="36"/>
      <c r="F37" s="36"/>
      <c r="G37" s="36"/>
      <c r="H37" s="36"/>
      <c r="I37" s="36"/>
      <c r="J37" s="36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x14ac:dyDescent="0.3"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ht="23.4" x14ac:dyDescent="0.3">
      <c r="A39" s="40" t="s">
        <v>5</v>
      </c>
      <c r="B39" s="40"/>
      <c r="C39" s="40"/>
      <c r="D39" s="40"/>
      <c r="E39" s="40"/>
      <c r="F39" s="40"/>
      <c r="G39" s="40"/>
      <c r="H39" s="40"/>
      <c r="I39" s="40"/>
      <c r="J39" s="40"/>
    </row>
    <row r="40" spans="1:39" ht="23.4" x14ac:dyDescent="0.45">
      <c r="A40" s="43">
        <f>+A2</f>
        <v>45016</v>
      </c>
      <c r="B40" s="43"/>
      <c r="C40" s="43"/>
      <c r="D40" s="43"/>
      <c r="E40" s="43"/>
      <c r="F40" s="43"/>
      <c r="G40" s="43"/>
      <c r="H40" s="43"/>
      <c r="I40" s="43"/>
      <c r="J40" s="43"/>
    </row>
    <row r="41" spans="1:39" ht="23.4" x14ac:dyDescent="0.45">
      <c r="A41" s="43" t="s">
        <v>29</v>
      </c>
      <c r="B41" s="43"/>
      <c r="C41" s="43"/>
      <c r="D41" s="43"/>
      <c r="E41" s="43"/>
      <c r="F41" s="43"/>
      <c r="G41" s="43"/>
      <c r="H41" s="43"/>
      <c r="I41" s="43"/>
      <c r="J41" s="43"/>
    </row>
    <row r="42" spans="1:39" x14ac:dyDescent="0.3">
      <c r="A42" s="45" t="s">
        <v>2</v>
      </c>
      <c r="B42" s="15" t="s">
        <v>3</v>
      </c>
      <c r="C42" s="16"/>
      <c r="D42" s="16"/>
      <c r="E42" s="16"/>
      <c r="F42" s="16" t="s">
        <v>21</v>
      </c>
      <c r="G42" s="16" t="s">
        <v>20</v>
      </c>
      <c r="H42" s="16"/>
      <c r="I42" s="16" t="s">
        <v>19</v>
      </c>
      <c r="J42" s="16" t="s">
        <v>11</v>
      </c>
    </row>
    <row r="43" spans="1:39" x14ac:dyDescent="0.3">
      <c r="A43" s="46"/>
      <c r="B43" s="15" t="s">
        <v>18</v>
      </c>
      <c r="C43" s="29" t="s">
        <v>7</v>
      </c>
      <c r="D43" s="29" t="s">
        <v>0</v>
      </c>
      <c r="E43" s="29" t="s">
        <v>8</v>
      </c>
      <c r="F43" s="29" t="s">
        <v>24</v>
      </c>
      <c r="G43" s="29" t="s">
        <v>33</v>
      </c>
      <c r="H43" s="29" t="s">
        <v>1</v>
      </c>
      <c r="I43" s="29" t="s">
        <v>22</v>
      </c>
      <c r="J43" s="29" t="s">
        <v>23</v>
      </c>
    </row>
    <row r="44" spans="1:39" x14ac:dyDescent="0.3">
      <c r="A44" s="39" t="s">
        <v>27</v>
      </c>
      <c r="B44" s="13">
        <v>45016</v>
      </c>
      <c r="C44" s="12">
        <v>37981371.590000004</v>
      </c>
      <c r="D44" s="12">
        <v>32962194.16</v>
      </c>
      <c r="E44" s="25">
        <f t="shared" ref="E44:E59" si="5">IF(C44=0,"N/A",+(C44-D44)/C44)</f>
        <v>0.13214839854075958</v>
      </c>
      <c r="F44" s="12">
        <v>3132317.56</v>
      </c>
      <c r="G44" s="24">
        <v>87434.555074999997</v>
      </c>
      <c r="H44" s="12">
        <v>1799425.3149250033</v>
      </c>
      <c r="I44" s="12">
        <v>269913.7972387505</v>
      </c>
      <c r="J44" s="12">
        <v>0</v>
      </c>
      <c r="M44" s="11"/>
    </row>
    <row r="45" spans="1:39" x14ac:dyDescent="0.3">
      <c r="A45" s="39"/>
      <c r="B45" s="8" t="s">
        <v>18</v>
      </c>
      <c r="C45" s="12">
        <v>169297597.28</v>
      </c>
      <c r="D45" s="12">
        <v>145626980.43000001</v>
      </c>
      <c r="E45" s="25">
        <f t="shared" si="5"/>
        <v>0.13981661423612138</v>
      </c>
      <c r="F45" s="12">
        <v>20127550.899999999</v>
      </c>
      <c r="G45" s="24">
        <v>371674.99595000001</v>
      </c>
      <c r="H45" s="12">
        <v>3171390.9508249955</v>
      </c>
      <c r="I45" s="12">
        <v>475708.64318250015</v>
      </c>
      <c r="J45" s="12">
        <v>0</v>
      </c>
    </row>
    <row r="46" spans="1:39" x14ac:dyDescent="0.3">
      <c r="A46" s="41" t="s">
        <v>44</v>
      </c>
      <c r="B46" s="19">
        <v>45016</v>
      </c>
      <c r="C46" s="20">
        <v>3847527.73</v>
      </c>
      <c r="D46" s="20">
        <v>3626865.89</v>
      </c>
      <c r="E46" s="21">
        <f t="shared" si="5"/>
        <v>5.7351591849345775E-2</v>
      </c>
      <c r="F46" s="20">
        <v>133563.47</v>
      </c>
      <c r="G46" s="20">
        <v>9618.8193250000004</v>
      </c>
      <c r="H46" s="20">
        <v>58782.380674999848</v>
      </c>
      <c r="I46" s="20">
        <v>8817.357101249976</v>
      </c>
      <c r="J46" s="20">
        <v>0</v>
      </c>
    </row>
    <row r="47" spans="1:39" x14ac:dyDescent="0.3">
      <c r="A47" s="41"/>
      <c r="B47" s="22" t="s">
        <v>18</v>
      </c>
      <c r="C47" s="20">
        <v>13840786.449999999</v>
      </c>
      <c r="D47" s="20">
        <v>12965351.33</v>
      </c>
      <c r="E47" s="21">
        <f t="shared" si="5"/>
        <v>6.3250388492194332E-2</v>
      </c>
      <c r="F47" s="20">
        <v>673202.35999999987</v>
      </c>
      <c r="G47" s="20">
        <v>34601.966125000006</v>
      </c>
      <c r="H47" s="20">
        <v>167630.7938749993</v>
      </c>
      <c r="I47" s="20">
        <v>25144.619565000023</v>
      </c>
      <c r="J47" s="20">
        <v>0</v>
      </c>
    </row>
    <row r="48" spans="1:39" x14ac:dyDescent="0.3">
      <c r="A48" s="39" t="s">
        <v>28</v>
      </c>
      <c r="B48" s="13">
        <v>45016</v>
      </c>
      <c r="C48" s="12">
        <v>20569575.77</v>
      </c>
      <c r="D48" s="12">
        <v>18867114.68</v>
      </c>
      <c r="E48" s="25">
        <f t="shared" si="5"/>
        <v>8.2765979669983239E-2</v>
      </c>
      <c r="F48" s="12">
        <v>415713.41</v>
      </c>
      <c r="G48" s="24">
        <v>50734.209424999994</v>
      </c>
      <c r="H48" s="12">
        <v>1236013.4705749999</v>
      </c>
      <c r="I48" s="12">
        <v>185402.02058624997</v>
      </c>
      <c r="J48" s="12">
        <v>0</v>
      </c>
    </row>
    <row r="49" spans="1:10" x14ac:dyDescent="0.3">
      <c r="A49" s="39"/>
      <c r="B49" s="8" t="s">
        <v>18</v>
      </c>
      <c r="C49" s="12">
        <v>75549033.629999995</v>
      </c>
      <c r="D49" s="12">
        <v>68739288.370000005</v>
      </c>
      <c r="E49" s="25">
        <f t="shared" si="5"/>
        <v>9.013676195185491E-2</v>
      </c>
      <c r="F49" s="12">
        <v>3931424.5999999996</v>
      </c>
      <c r="G49" s="24">
        <v>188322.19407499998</v>
      </c>
      <c r="H49" s="12">
        <v>2689998.4612249904</v>
      </c>
      <c r="I49" s="12">
        <v>403499.76918375003</v>
      </c>
      <c r="J49" s="12">
        <v>0</v>
      </c>
    </row>
    <row r="50" spans="1:10" x14ac:dyDescent="0.3">
      <c r="A50" s="41" t="s">
        <v>40</v>
      </c>
      <c r="B50" s="19">
        <v>45016</v>
      </c>
      <c r="C50" s="20">
        <v>115539151.58</v>
      </c>
      <c r="D50" s="20">
        <v>102760249.73999999</v>
      </c>
      <c r="E50" s="21">
        <f t="shared" si="5"/>
        <v>0.11060235136962916</v>
      </c>
      <c r="F50" s="20">
        <v>2409807.9</v>
      </c>
      <c r="G50" s="20">
        <v>282823.35920000001</v>
      </c>
      <c r="H50" s="20">
        <v>10086270.580800002</v>
      </c>
      <c r="I50" s="20">
        <v>1512940.5871200003</v>
      </c>
      <c r="J50" s="20">
        <v>0</v>
      </c>
    </row>
    <row r="51" spans="1:10" x14ac:dyDescent="0.3">
      <c r="A51" s="41"/>
      <c r="B51" s="22" t="s">
        <v>18</v>
      </c>
      <c r="C51" s="20">
        <v>575411180.93000007</v>
      </c>
      <c r="D51" s="20">
        <v>500276415.26999998</v>
      </c>
      <c r="E51" s="21">
        <f t="shared" si="5"/>
        <v>0.130575783283468</v>
      </c>
      <c r="F51" s="20">
        <v>63346474.030000001</v>
      </c>
      <c r="G51" s="20">
        <v>1280161.76725</v>
      </c>
      <c r="H51" s="20">
        <v>11065008.040525082</v>
      </c>
      <c r="I51" s="20">
        <v>1659751.2068287509</v>
      </c>
      <c r="J51" s="20">
        <v>0</v>
      </c>
    </row>
    <row r="52" spans="1:10" x14ac:dyDescent="0.3">
      <c r="A52" s="39" t="s">
        <v>42</v>
      </c>
      <c r="B52" s="13">
        <v>45016</v>
      </c>
      <c r="C52" s="12">
        <v>10582707.260000004</v>
      </c>
      <c r="D52" s="12">
        <v>9853175.1899999995</v>
      </c>
      <c r="E52" s="25">
        <f t="shared" si="5"/>
        <v>6.8936242123738362E-2</v>
      </c>
      <c r="F52" s="12">
        <v>171649.02999999994</v>
      </c>
      <c r="G52" s="24">
        <v>26456.768150000011</v>
      </c>
      <c r="H52" s="12">
        <v>531426.27185000409</v>
      </c>
      <c r="I52" s="12">
        <v>79713.940777500611</v>
      </c>
      <c r="J52" s="12">
        <v>0</v>
      </c>
    </row>
    <row r="53" spans="1:10" x14ac:dyDescent="0.3">
      <c r="A53" s="39"/>
      <c r="B53" s="8" t="s">
        <v>18</v>
      </c>
      <c r="C53" s="12">
        <v>55049047.830000013</v>
      </c>
      <c r="D53" s="12">
        <v>50122452.719999999</v>
      </c>
      <c r="E53" s="25">
        <f t="shared" si="5"/>
        <v>8.9494647122945761E-2</v>
      </c>
      <c r="F53" s="12">
        <v>2875351.45</v>
      </c>
      <c r="G53" s="24">
        <v>137622.61957500002</v>
      </c>
      <c r="H53" s="12">
        <v>1913621.0404250142</v>
      </c>
      <c r="I53" s="12">
        <v>287043.15606375079</v>
      </c>
      <c r="J53" s="12">
        <v>0</v>
      </c>
    </row>
    <row r="54" spans="1:10" x14ac:dyDescent="0.3">
      <c r="A54" s="41" t="s">
        <v>41</v>
      </c>
      <c r="B54" s="19">
        <v>45016</v>
      </c>
      <c r="C54" s="20">
        <v>176491086.07000002</v>
      </c>
      <c r="D54" s="20">
        <v>151235067.70000002</v>
      </c>
      <c r="E54" s="21">
        <f t="shared" si="5"/>
        <v>0.1431008156410967</v>
      </c>
      <c r="F54" s="20">
        <v>4690558.2400000012</v>
      </c>
      <c r="G54" s="20">
        <v>429501.31957500003</v>
      </c>
      <c r="H54" s="20">
        <v>20135958.810425002</v>
      </c>
      <c r="I54" s="20">
        <v>3020393.82156375</v>
      </c>
      <c r="J54" s="20">
        <v>0</v>
      </c>
    </row>
    <row r="55" spans="1:10" x14ac:dyDescent="0.3">
      <c r="A55" s="41"/>
      <c r="B55" s="22" t="s">
        <v>18</v>
      </c>
      <c r="C55" s="20">
        <v>869236077.46000004</v>
      </c>
      <c r="D55" s="20">
        <v>730897584.12000012</v>
      </c>
      <c r="E55" s="21">
        <f t="shared" si="5"/>
        <v>0.15914950716753457</v>
      </c>
      <c r="F55" s="20">
        <v>90755045.820000008</v>
      </c>
      <c r="G55" s="20">
        <v>1946202.5791000002</v>
      </c>
      <c r="H55" s="20">
        <v>45637244.942174911</v>
      </c>
      <c r="I55" s="20">
        <v>6845586.7413262464</v>
      </c>
      <c r="J55" s="20">
        <v>0</v>
      </c>
    </row>
    <row r="56" spans="1:10" x14ac:dyDescent="0.3">
      <c r="A56" s="39" t="s">
        <v>45</v>
      </c>
      <c r="B56" s="13">
        <v>45016</v>
      </c>
      <c r="C56" s="12">
        <v>1135555.68</v>
      </c>
      <c r="D56" s="12">
        <v>994120.06</v>
      </c>
      <c r="E56" s="25">
        <f t="shared" ref="E56:E57" si="6">IF(C56=0,"N/A",+(C56-D56)/C56)</f>
        <v>0.12455190220174839</v>
      </c>
      <c r="F56" s="12">
        <v>128656.99</v>
      </c>
      <c r="G56" s="24">
        <v>2838.8892000000001</v>
      </c>
      <c r="H56" s="12">
        <v>9939.7407999998741</v>
      </c>
      <c r="I56" s="12">
        <v>1490.9611199999811</v>
      </c>
      <c r="J56" s="12">
        <v>0</v>
      </c>
    </row>
    <row r="57" spans="1:10" x14ac:dyDescent="0.3">
      <c r="A57" s="39"/>
      <c r="B57" s="8" t="s">
        <v>18</v>
      </c>
      <c r="C57" s="12">
        <v>1541573.83</v>
      </c>
      <c r="D57" s="12">
        <v>1348586.99</v>
      </c>
      <c r="E57" s="25">
        <f t="shared" si="6"/>
        <v>0.12518819160286346</v>
      </c>
      <c r="F57" s="12">
        <v>177060.25</v>
      </c>
      <c r="G57" s="24">
        <v>3853.9345750000002</v>
      </c>
      <c r="H57" s="12">
        <v>12072.655425000085</v>
      </c>
      <c r="I57" s="12">
        <v>1810.8983137499854</v>
      </c>
      <c r="J57" s="12">
        <v>0</v>
      </c>
    </row>
    <row r="58" spans="1:10" ht="15" customHeight="1" x14ac:dyDescent="0.3">
      <c r="A58" s="41" t="s">
        <v>43</v>
      </c>
      <c r="B58" s="19">
        <v>45016</v>
      </c>
      <c r="C58" s="20">
        <v>4143646.42</v>
      </c>
      <c r="D58" s="20">
        <v>3617360.99</v>
      </c>
      <c r="E58" s="21">
        <f t="shared" si="5"/>
        <v>0.12701021676458574</v>
      </c>
      <c r="F58" s="20">
        <v>300463.71000000002</v>
      </c>
      <c r="G58" s="20">
        <v>9607.9567750000006</v>
      </c>
      <c r="H58" s="20">
        <v>216213.76322499968</v>
      </c>
      <c r="I58" s="20">
        <v>32432.064483749949</v>
      </c>
      <c r="J58" s="20">
        <v>0</v>
      </c>
    </row>
    <row r="59" spans="1:10" x14ac:dyDescent="0.3">
      <c r="A59" s="41"/>
      <c r="B59" s="22" t="s">
        <v>18</v>
      </c>
      <c r="C59" s="20">
        <v>22456807.75</v>
      </c>
      <c r="D59" s="20">
        <v>20150459.439999998</v>
      </c>
      <c r="E59" s="21">
        <f t="shared" si="5"/>
        <v>0.10270152087845176</v>
      </c>
      <c r="F59" s="20">
        <v>1880845.1</v>
      </c>
      <c r="G59" s="20">
        <v>51439.906624999996</v>
      </c>
      <c r="H59" s="20">
        <v>321996.81045000238</v>
      </c>
      <c r="I59" s="20">
        <v>48299.522058750001</v>
      </c>
      <c r="J59" s="20">
        <v>0</v>
      </c>
    </row>
    <row r="60" spans="1:10" ht="5.25" customHeight="1" x14ac:dyDescent="0.3">
      <c r="A60" s="7"/>
      <c r="B60" s="7"/>
      <c r="C60" s="8"/>
      <c r="D60" s="8"/>
      <c r="E60" s="9"/>
      <c r="F60" s="8"/>
      <c r="G60" s="8"/>
      <c r="H60" s="8"/>
      <c r="I60" s="8"/>
      <c r="J60" s="8"/>
    </row>
    <row r="61" spans="1:10" x14ac:dyDescent="0.3">
      <c r="A61" s="42" t="s">
        <v>4</v>
      </c>
      <c r="B61" s="14">
        <f>+B58</f>
        <v>45016</v>
      </c>
      <c r="C61" s="17">
        <f>+C44+C46+C48+C50+C52+C54+C58+C56</f>
        <v>370290622.10000002</v>
      </c>
      <c r="D61" s="17">
        <f>+D44+D46+D48+D50+D52+D54+D58+D56</f>
        <v>323916148.41000003</v>
      </c>
      <c r="E61" s="9">
        <f>IF(C61=0,"N/A",+(C61-D61)/C61)</f>
        <v>0.12523804526023397</v>
      </c>
      <c r="F61" s="17">
        <f t="shared" ref="F61:J62" si="7">+F44+F46+F48+F50+F52+F54+F58+F56</f>
        <v>11382730.310000002</v>
      </c>
      <c r="G61" s="17">
        <f t="shared" si="7"/>
        <v>899015.87672499998</v>
      </c>
      <c r="H61" s="17">
        <f t="shared" si="7"/>
        <v>34074030.333275005</v>
      </c>
      <c r="I61" s="17">
        <f t="shared" si="7"/>
        <v>5111104.549991251</v>
      </c>
      <c r="J61" s="17">
        <f t="shared" si="7"/>
        <v>0</v>
      </c>
    </row>
    <row r="62" spans="1:10" x14ac:dyDescent="0.3">
      <c r="A62" s="42"/>
      <c r="B62" s="15" t="str">
        <f>+B59</f>
        <v>FYTD</v>
      </c>
      <c r="C62" s="17">
        <f>+C45+C47+C49+C51+C53+C55+C59+C57</f>
        <v>1782382105.1600001</v>
      </c>
      <c r="D62" s="17">
        <f>+D45+D47+D49+D51+D53+D55+D59+D57</f>
        <v>1530127118.6700003</v>
      </c>
      <c r="E62" s="9">
        <f>IF(C62=0,"N/A",+(C62-D62)/C62)</f>
        <v>0.14152688458873158</v>
      </c>
      <c r="F62" s="17">
        <f t="shared" si="7"/>
        <v>183766954.51000002</v>
      </c>
      <c r="G62" s="17">
        <f t="shared" si="7"/>
        <v>4013879.963275</v>
      </c>
      <c r="H62" s="17">
        <f t="shared" si="7"/>
        <v>64978963.694924995</v>
      </c>
      <c r="I62" s="17">
        <f t="shared" si="7"/>
        <v>9746844.5565224979</v>
      </c>
      <c r="J62" s="17">
        <f t="shared" si="7"/>
        <v>0</v>
      </c>
    </row>
    <row r="63" spans="1:10" x14ac:dyDescent="0.3">
      <c r="A63" s="2" t="s">
        <v>46</v>
      </c>
      <c r="I63" s="10"/>
    </row>
    <row r="65" spans="1:10" ht="23.4" x14ac:dyDescent="0.45">
      <c r="A65" s="43" t="s">
        <v>30</v>
      </c>
      <c r="B65" s="43"/>
      <c r="C65" s="43"/>
      <c r="D65" s="43"/>
      <c r="E65" s="43"/>
      <c r="F65" s="43"/>
      <c r="G65" s="43"/>
      <c r="H65" s="43"/>
      <c r="I65" s="43"/>
      <c r="J65" s="43"/>
    </row>
    <row r="66" spans="1:10" x14ac:dyDescent="0.3">
      <c r="A66" s="42" t="s">
        <v>31</v>
      </c>
      <c r="B66" s="14">
        <f>+B61</f>
        <v>45016</v>
      </c>
      <c r="C66" s="17">
        <f>+C61+C27</f>
        <v>385967194.94</v>
      </c>
      <c r="D66" s="17">
        <f>+D61+D27</f>
        <v>338418881.66000003</v>
      </c>
      <c r="E66" s="9">
        <f t="shared" ref="E66:E67" si="8">+(C66-D66)/C66</f>
        <v>0.12319262855329331</v>
      </c>
      <c r="F66" s="17">
        <f t="shared" ref="F66:J67" si="9">+F61+F27</f>
        <v>11395137.310000002</v>
      </c>
      <c r="G66" s="17">
        <f t="shared" si="9"/>
        <v>937560.44132500002</v>
      </c>
      <c r="H66" s="17">
        <f t="shared" si="9"/>
        <v>35400380.448675007</v>
      </c>
      <c r="I66" s="17">
        <f t="shared" si="9"/>
        <v>5310057.067301251</v>
      </c>
      <c r="J66" s="17">
        <f t="shared" si="9"/>
        <v>225670.32</v>
      </c>
    </row>
    <row r="67" spans="1:10" x14ac:dyDescent="0.3">
      <c r="A67" s="42"/>
      <c r="B67" s="14" t="str">
        <f>+B62</f>
        <v>FYTD</v>
      </c>
      <c r="C67" s="17">
        <f>+C62+C28</f>
        <v>1988246765.8600001</v>
      </c>
      <c r="D67" s="17">
        <f>+D62+D28</f>
        <v>1707885449.0200002</v>
      </c>
      <c r="E67" s="9">
        <f t="shared" si="8"/>
        <v>0.1410093161744598</v>
      </c>
      <c r="F67" s="17">
        <f t="shared" si="9"/>
        <v>183846830.01000002</v>
      </c>
      <c r="G67" s="17">
        <f t="shared" si="9"/>
        <v>4645695.466275</v>
      </c>
      <c r="H67" s="17">
        <f t="shared" si="9"/>
        <v>92721278.181924984</v>
      </c>
      <c r="I67" s="17">
        <f t="shared" si="9"/>
        <v>13908191.730742497</v>
      </c>
      <c r="J67" s="17">
        <f t="shared" si="9"/>
        <v>1479154.37</v>
      </c>
    </row>
    <row r="68" spans="1:10" x14ac:dyDescent="0.3">
      <c r="A68" s="36" t="s">
        <v>46</v>
      </c>
      <c r="B68" s="36"/>
      <c r="C68" s="36"/>
      <c r="D68" s="36"/>
      <c r="E68" s="36"/>
      <c r="F68" s="36"/>
      <c r="G68" s="36"/>
      <c r="H68" s="36"/>
      <c r="I68" s="36"/>
      <c r="J68" s="36"/>
    </row>
    <row r="69" spans="1:10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</row>
    <row r="70" spans="1:10" x14ac:dyDescent="0.3">
      <c r="A70" s="35" t="s">
        <v>10</v>
      </c>
      <c r="B70" s="35"/>
      <c r="C70" s="35"/>
      <c r="D70" s="35"/>
      <c r="E70" s="35"/>
      <c r="F70" s="35"/>
      <c r="G70" s="35"/>
      <c r="H70" s="35"/>
      <c r="I70" s="35"/>
      <c r="J70" s="35"/>
    </row>
    <row r="71" spans="1:10" ht="28.5" customHeight="1" x14ac:dyDescent="0.3">
      <c r="A71" s="35" t="s">
        <v>13</v>
      </c>
      <c r="B71" s="35"/>
      <c r="C71" s="35"/>
      <c r="D71" s="35"/>
      <c r="E71" s="35"/>
      <c r="F71" s="35"/>
      <c r="G71" s="35"/>
      <c r="H71" s="35"/>
      <c r="I71" s="35"/>
      <c r="J71" s="35"/>
    </row>
    <row r="72" spans="1:10" ht="15" customHeight="1" x14ac:dyDescent="0.3">
      <c r="A72" s="37" t="s">
        <v>34</v>
      </c>
      <c r="B72" s="38"/>
      <c r="C72" s="38"/>
      <c r="D72" s="38"/>
      <c r="E72" s="38"/>
      <c r="F72" s="38"/>
      <c r="G72" s="38"/>
      <c r="H72" s="38"/>
      <c r="I72" s="38"/>
      <c r="J72" s="38"/>
    </row>
    <row r="73" spans="1:10" ht="28.5" customHeight="1" x14ac:dyDescent="0.3">
      <c r="A73" s="35" t="s">
        <v>35</v>
      </c>
      <c r="B73" s="35"/>
      <c r="C73" s="35"/>
      <c r="D73" s="35"/>
      <c r="E73" s="35"/>
      <c r="F73" s="35"/>
      <c r="G73" s="35"/>
      <c r="H73" s="35"/>
      <c r="I73" s="35"/>
      <c r="J73" s="35"/>
    </row>
    <row r="74" spans="1:10" x14ac:dyDescent="0.3">
      <c r="A74" s="35" t="s">
        <v>9</v>
      </c>
      <c r="B74" s="35"/>
      <c r="C74" s="35"/>
      <c r="D74" s="35"/>
      <c r="E74" s="35"/>
      <c r="F74" s="35"/>
      <c r="G74" s="35"/>
      <c r="H74" s="35"/>
      <c r="I74" s="35"/>
      <c r="J74" s="35"/>
    </row>
    <row r="75" spans="1:10" x14ac:dyDescent="0.3">
      <c r="A75" s="35" t="s">
        <v>12</v>
      </c>
      <c r="B75" s="35"/>
      <c r="C75" s="35"/>
      <c r="D75" s="35"/>
      <c r="E75" s="35"/>
      <c r="F75" s="35"/>
      <c r="G75" s="35"/>
      <c r="H75" s="35"/>
      <c r="I75" s="35"/>
      <c r="J75" s="30"/>
    </row>
    <row r="76" spans="1:10" x14ac:dyDescent="0.3">
      <c r="A76" s="36" t="s">
        <v>32</v>
      </c>
      <c r="B76" s="36"/>
      <c r="C76" s="36"/>
      <c r="D76" s="36"/>
      <c r="E76" s="36"/>
      <c r="F76" s="36"/>
      <c r="G76" s="36"/>
      <c r="H76" s="36"/>
      <c r="I76" s="36"/>
      <c r="J76" s="36"/>
    </row>
  </sheetData>
  <mergeCells count="45">
    <mergeCell ref="A22:A23"/>
    <mergeCell ref="A1:J1"/>
    <mergeCell ref="A2:J2"/>
    <mergeCell ref="A3:J3"/>
    <mergeCell ref="A4:A5"/>
    <mergeCell ref="A6:A7"/>
    <mergeCell ref="A8:A9"/>
    <mergeCell ref="A10:A11"/>
    <mergeCell ref="A12:A13"/>
    <mergeCell ref="A14:A15"/>
    <mergeCell ref="A16:A17"/>
    <mergeCell ref="A20:A21"/>
    <mergeCell ref="A18:A19"/>
    <mergeCell ref="A35:J35"/>
    <mergeCell ref="A33:J33"/>
    <mergeCell ref="A40:J40"/>
    <mergeCell ref="A41:J41"/>
    <mergeCell ref="A42:A43"/>
    <mergeCell ref="A36:I36"/>
    <mergeCell ref="A24:A25"/>
    <mergeCell ref="A27:A28"/>
    <mergeCell ref="A31:J31"/>
    <mergeCell ref="A32:J32"/>
    <mergeCell ref="A34:J34"/>
    <mergeCell ref="A66:A67"/>
    <mergeCell ref="A68:J68"/>
    <mergeCell ref="A70:J70"/>
    <mergeCell ref="A71:J71"/>
    <mergeCell ref="A50:A51"/>
    <mergeCell ref="A52:A53"/>
    <mergeCell ref="A54:A55"/>
    <mergeCell ref="A58:A59"/>
    <mergeCell ref="A61:A62"/>
    <mergeCell ref="A65:J65"/>
    <mergeCell ref="A56:A57"/>
    <mergeCell ref="A48:A49"/>
    <mergeCell ref="A37:J37"/>
    <mergeCell ref="A39:J39"/>
    <mergeCell ref="A44:A45"/>
    <mergeCell ref="A46:A47"/>
    <mergeCell ref="A75:I75"/>
    <mergeCell ref="A74:J74"/>
    <mergeCell ref="A76:J76"/>
    <mergeCell ref="A72:J72"/>
    <mergeCell ref="A73:J73"/>
  </mergeCells>
  <pageMargins left="0.4" right="0.35" top="0.44" bottom="0.38" header="0.3" footer="0.3"/>
  <pageSetup scale="80" fitToHeight="0" orientation="landscape" r:id="rId1"/>
  <headerFooter>
    <oddFooter>&amp;RPage &amp;P of &amp;N</oddFooter>
  </headerFooter>
  <rowBreaks count="1" manualBreakCount="1">
    <brk id="3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March 2023 SW Data</vt:lpstr>
      <vt:lpstr>'March 2023 SW Data'!Print_Area</vt:lpstr>
    </vt:vector>
  </TitlesOfParts>
  <Company>Maryland Lottery and Gaming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Nielsen</dc:creator>
  <cp:lastModifiedBy>Elkin, Seth</cp:lastModifiedBy>
  <cp:lastPrinted>2023-04-07T16:18:57Z</cp:lastPrinted>
  <dcterms:created xsi:type="dcterms:W3CDTF">2021-12-21T00:51:22Z</dcterms:created>
  <dcterms:modified xsi:type="dcterms:W3CDTF">2023-04-07T18:48:44Z</dcterms:modified>
</cp:coreProperties>
</file>