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lkin\Documents\"/>
    </mc:Choice>
  </mc:AlternateContent>
  <xr:revisionPtr revIDLastSave="0" documentId="13_ncr:1_{83AD52B9-64C3-4F70-B311-56522A2E3C6F}" xr6:coauthVersionLast="36" xr6:coauthVersionMax="36" xr10:uidLastSave="{00000000-0000-0000-0000-000000000000}"/>
  <bookViews>
    <workbookView xWindow="0" yWindow="0" windowWidth="28800" windowHeight="12300" tabRatio="648" xr2:uid="{00000000-000D-0000-FFFF-FFFF00000000}"/>
  </bookViews>
  <sheets>
    <sheet name="Jan 2023 Sports Wagering Data" sheetId="14" r:id="rId1"/>
  </sheets>
  <definedNames>
    <definedName name="Current_FY_Contributions">#REF!</definedName>
    <definedName name="Current_FY_Expired">#REF!</definedName>
    <definedName name="datapaste">#REF!</definedName>
    <definedName name="datapasteYTD">#REF!</definedName>
    <definedName name="Paste">#REF!</definedName>
    <definedName name="_xlnm.Print_Area" localSheetId="0">'Jan 2023 Sports Wagering Data'!$A$1:$J$74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4" l="1"/>
  <c r="B65" i="14" s="1"/>
  <c r="B28" i="14"/>
  <c r="AB21" i="14" l="1"/>
  <c r="B59" i="14" l="1"/>
  <c r="B64" i="14" s="1"/>
  <c r="B27" i="14" l="1"/>
  <c r="I28" i="14" l="1"/>
  <c r="AD21" i="14" s="1"/>
  <c r="J27" i="14"/>
  <c r="D27" i="14"/>
  <c r="H27" i="14" l="1"/>
  <c r="H28" i="14"/>
  <c r="AC21" i="14" s="1"/>
  <c r="D28" i="14"/>
  <c r="Z21" i="14" s="1"/>
  <c r="G28" i="14"/>
  <c r="F28" i="14"/>
  <c r="AA21" i="14" s="1"/>
  <c r="J28" i="14"/>
  <c r="AE21" i="14" s="1"/>
  <c r="C28" i="14"/>
  <c r="G27" i="14"/>
  <c r="I27" i="14"/>
  <c r="C27" i="14"/>
  <c r="E27" i="14" s="1"/>
  <c r="F27" i="14"/>
  <c r="D59" i="14"/>
  <c r="D64" i="14" s="1"/>
  <c r="G59" i="14"/>
  <c r="F59" i="14"/>
  <c r="C60" i="14"/>
  <c r="G60" i="14"/>
  <c r="J60" i="14"/>
  <c r="H60" i="14"/>
  <c r="J59" i="14"/>
  <c r="J64" i="14" s="1"/>
  <c r="I59" i="14"/>
  <c r="C59" i="14"/>
  <c r="I60" i="14"/>
  <c r="I65" i="14" s="1"/>
  <c r="D60" i="14"/>
  <c r="F60" i="14"/>
  <c r="H59" i="14"/>
  <c r="E28" i="14" l="1"/>
  <c r="J65" i="14"/>
  <c r="G64" i="14"/>
  <c r="H64" i="14"/>
  <c r="F65" i="14"/>
  <c r="F64" i="14"/>
  <c r="D65" i="14"/>
  <c r="G65" i="14"/>
  <c r="H65" i="14"/>
  <c r="E60" i="14"/>
  <c r="C65" i="14"/>
  <c r="Y21" i="14"/>
  <c r="I64" i="14"/>
  <c r="C64" i="14"/>
  <c r="E64" i="14" s="1"/>
  <c r="E59" i="14"/>
  <c r="E65" i="14" l="1"/>
</calcChain>
</file>

<file path=xl/sharedStrings.xml><?xml version="1.0" encoding="utf-8"?>
<sst xmlns="http://schemas.openxmlformats.org/spreadsheetml/2006/main" count="89" uniqueCount="46">
  <si>
    <t>Prizes Paid</t>
  </si>
  <si>
    <t>Taxable Win</t>
  </si>
  <si>
    <t>Licensee</t>
  </si>
  <si>
    <t>Month</t>
  </si>
  <si>
    <t>Combined</t>
  </si>
  <si>
    <t>Maryland Lottery and Gaming - Sports Wagering Revenues</t>
  </si>
  <si>
    <t>Ocean Downs Casino</t>
  </si>
  <si>
    <t>Handle</t>
  </si>
  <si>
    <t>Hold %</t>
  </si>
  <si>
    <r>
      <t xml:space="preserve">- </t>
    </r>
    <r>
      <rPr>
        <b/>
        <sz val="11"/>
        <rFont val="Calibri"/>
        <family val="2"/>
        <scheme val="minor"/>
      </rPr>
      <t xml:space="preserve">Contributions to the State </t>
    </r>
    <r>
      <rPr>
        <sz val="11"/>
        <rFont val="Calibri"/>
        <family val="2"/>
        <scheme val="minor"/>
      </rPr>
      <t>represent funds payable to the BluePrint for Maryland's Future.</t>
    </r>
  </si>
  <si>
    <r>
      <t xml:space="preserve">- </t>
    </r>
    <r>
      <rPr>
        <b/>
        <sz val="11"/>
        <rFont val="Calibri"/>
        <family val="2"/>
        <scheme val="minor"/>
      </rPr>
      <t>Handle</t>
    </r>
    <r>
      <rPr>
        <sz val="11"/>
        <rFont val="Calibri"/>
        <family val="2"/>
        <scheme val="minor"/>
      </rPr>
      <t xml:space="preserve"> is the amount of wagers made by players during the reporting period, including promotional play, if any.</t>
    </r>
  </si>
  <si>
    <t>Expired</t>
  </si>
  <si>
    <r>
      <t xml:space="preserve">- </t>
    </r>
    <r>
      <rPr>
        <b/>
        <sz val="11"/>
        <rFont val="Calibri"/>
        <family val="2"/>
        <scheme val="minor"/>
      </rPr>
      <t>Expired Prizes</t>
    </r>
    <r>
      <rPr>
        <sz val="11"/>
        <rFont val="Calibri"/>
        <family val="2"/>
        <scheme val="minor"/>
      </rPr>
      <t xml:space="preserve"> are included in the Prizes Paid total in the month they expire. Funds are transferred to the Problem Gambling Fund.</t>
    </r>
  </si>
  <si>
    <r>
      <rPr>
        <b/>
        <sz val="11"/>
        <rFont val="Calibri"/>
        <family val="2"/>
        <scheme val="minor"/>
      </rPr>
      <t>- Hold Percentage</t>
    </r>
    <r>
      <rPr>
        <sz val="11"/>
        <rFont val="Calibri"/>
        <family val="2"/>
        <scheme val="minor"/>
      </rPr>
      <t xml:space="preserve">  is determined based on wagers that were placed during the reporting period even if the sporting event has not concluded. As a result, the reported Hold will change as wagers are settled in future periods.</t>
    </r>
  </si>
  <si>
    <t>Bingo World</t>
  </si>
  <si>
    <t>Riverboat on the Potomac</t>
  </si>
  <si>
    <t>MGM National Harbor</t>
  </si>
  <si>
    <t>RETAIL</t>
  </si>
  <si>
    <t>FYTD</t>
  </si>
  <si>
    <t>Contributions</t>
  </si>
  <si>
    <t>Other</t>
  </si>
  <si>
    <t>Promotion</t>
  </si>
  <si>
    <t>to the State</t>
  </si>
  <si>
    <t>Prizes</t>
  </si>
  <si>
    <t>Play</t>
  </si>
  <si>
    <t>Greenmount OTB</t>
  </si>
  <si>
    <t>Long Shot's</t>
  </si>
  <si>
    <t>BetMGM</t>
  </si>
  <si>
    <t>Caesars</t>
  </si>
  <si>
    <t>MOBILE</t>
  </si>
  <si>
    <t>COMBINED STATEWIDE TOTALS</t>
  </si>
  <si>
    <t>Mobile and Retail</t>
  </si>
  <si>
    <r>
      <t xml:space="preserve">   </t>
    </r>
    <r>
      <rPr>
        <b/>
        <i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Handle and prizes paid during the Controlled Demonstrations conducted by each Licensee are included in their initial monthly data.</t>
    </r>
  </si>
  <si>
    <t>Deductions</t>
  </si>
  <si>
    <r>
      <t>- Other Deductions</t>
    </r>
    <r>
      <rPr>
        <sz val="11"/>
        <color theme="1"/>
        <rFont val="Calibri"/>
        <family val="2"/>
      </rPr>
      <t xml:space="preserve"> include adjustments and federal excise taxes paid.  </t>
    </r>
    <r>
      <rPr>
        <b/>
        <sz val="11"/>
        <color theme="1"/>
        <rFont val="Calibri"/>
        <family val="2"/>
      </rPr>
      <t/>
    </r>
  </si>
  <si>
    <r>
      <t xml:space="preserve">- </t>
    </r>
    <r>
      <rPr>
        <b/>
        <sz val="11"/>
        <rFont val="Calibri"/>
        <family val="2"/>
        <scheme val="minor"/>
      </rPr>
      <t>Taxable Win</t>
    </r>
    <r>
      <rPr>
        <sz val="11"/>
        <color theme="1"/>
        <rFont val="Calibri"/>
        <family val="2"/>
      </rPr>
      <t xml:space="preserve"> is handle less prizes paid less promotional play redeemed less other deductions. A negative taxable win (a loss) is reflected as $0 taxable win. Losses may be carried forward and deducted from taxable win within the subsequent 3 months.</t>
    </r>
  </si>
  <si>
    <t>Maryland Stadium Sub</t>
  </si>
  <si>
    <t>Hollywood Casino</t>
  </si>
  <si>
    <t>Horseshoe Casino</t>
  </si>
  <si>
    <t>Live! Casino</t>
  </si>
  <si>
    <t>Draft Kings</t>
  </si>
  <si>
    <t>Live! Casino (M)</t>
  </si>
  <si>
    <t>Hollywood Casino (M)</t>
  </si>
  <si>
    <t>Riverboat on the Potomac (M)</t>
  </si>
  <si>
    <t>Bingo World (M)</t>
  </si>
  <si>
    <t>(Totals may not sum due to rounding.)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</si>
</sst>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"/>
    <numFmt numFmtId="166" formatCode="mmmm\ yyyy"/>
    <numFmt numFmtId="167" formatCode="&quot;$&quot;#,##0.0"/>
    <numFmt numFmtId="168" formatCode="General_)"/>
    <numFmt numFmtId="169" formatCode="mmm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168" fontId="10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16" fontId="6" fillId="0" borderId="0" xfId="0" applyNumberFormat="1" applyFont="1"/>
    <xf numFmtId="0" fontId="5" fillId="0" borderId="0" xfId="0" applyFont="1"/>
    <xf numFmtId="167" fontId="8" fillId="0" borderId="0" xfId="0" applyNumberFormat="1" applyFont="1" applyBorder="1"/>
    <xf numFmtId="0" fontId="2" fillId="0" borderId="0" xfId="0" applyFont="1" applyBorder="1" applyAlignment="1">
      <alignment vertical="center"/>
    </xf>
    <xf numFmtId="166" fontId="2" fillId="0" borderId="0" xfId="0" quotePrefix="1" applyNumberFormat="1" applyFont="1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0" fillId="0" borderId="0" xfId="0" applyNumberFormat="1"/>
    <xf numFmtId="7" fontId="0" fillId="0" borderId="0" xfId="0" applyNumberFormat="1"/>
    <xf numFmtId="7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0" fontId="6" fillId="0" borderId="0" xfId="0" quotePrefix="1" applyFont="1" applyAlignment="1"/>
    <xf numFmtId="169" fontId="0" fillId="2" borderId="1" xfId="0" applyNumberFormat="1" applyFill="1" applyBorder="1" applyAlignment="1">
      <alignment horizontal="center"/>
    </xf>
    <xf numFmtId="7" fontId="0" fillId="2" borderId="1" xfId="0" applyNumberForma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9" fontId="0" fillId="0" borderId="1" xfId="0" applyNumberFormat="1" applyFill="1" applyBorder="1" applyAlignment="1">
      <alignment horizontal="center"/>
    </xf>
    <xf numFmtId="7" fontId="0" fillId="0" borderId="1" xfId="0" applyNumberForma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2" fillId="0" borderId="0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0" fillId="0" borderId="0" xfId="0" quotePrefix="1" applyAlignment="1">
      <alignment wrapText="1"/>
    </xf>
    <xf numFmtId="169" fontId="0" fillId="3" borderId="1" xfId="0" applyNumberFormat="1" applyFill="1" applyBorder="1" applyAlignment="1">
      <alignment horizontal="center"/>
    </xf>
    <xf numFmtId="7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6" fontId="2" fillId="0" borderId="0" xfId="0" quotePrefix="1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quotePrefix="1" applyFont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left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74"/>
  <sheetViews>
    <sheetView tabSelected="1" zoomScaleNormal="100" workbookViewId="0">
      <pane ySplit="2" topLeftCell="A30" activePane="bottomLeft" state="frozen"/>
      <selection pane="bottomLeft" activeCell="I38" sqref="I38"/>
    </sheetView>
  </sheetViews>
  <sheetFormatPr defaultRowHeight="15" x14ac:dyDescent="0.25"/>
  <cols>
    <col min="1" max="1" width="26.140625" customWidth="1"/>
    <col min="2" max="2" width="11" customWidth="1"/>
    <col min="3" max="4" width="17.28515625" bestFit="1" customWidth="1"/>
    <col min="5" max="5" width="8.85546875" customWidth="1"/>
    <col min="6" max="6" width="15.5703125" bestFit="1" customWidth="1"/>
    <col min="7" max="7" width="15.28515625" customWidth="1"/>
    <col min="8" max="8" width="15.28515625" bestFit="1" customWidth="1"/>
    <col min="9" max="9" width="14.5703125" bestFit="1" customWidth="1"/>
    <col min="10" max="10" width="13.5703125" bestFit="1" customWidth="1"/>
    <col min="11" max="11" width="12.7109375" customWidth="1"/>
    <col min="12" max="12" width="8.85546875" customWidth="1"/>
    <col min="13" max="13" width="14.28515625" bestFit="1" customWidth="1"/>
    <col min="14" max="14" width="12.140625" customWidth="1"/>
    <col min="15" max="15" width="12.5703125" bestFit="1" customWidth="1"/>
    <col min="16" max="16" width="13.42578125" customWidth="1"/>
    <col min="17" max="17" width="10.28515625" customWidth="1"/>
    <col min="22" max="24" width="9.140625" style="1"/>
    <col min="25" max="26" width="12.85546875" style="1" bestFit="1" customWidth="1"/>
    <col min="27" max="27" width="10.42578125" style="1" customWidth="1"/>
    <col min="28" max="31" width="13.140625" style="1" customWidth="1"/>
    <col min="32" max="32" width="3.5703125" style="1" customWidth="1"/>
    <col min="33" max="34" width="11.7109375" style="1" bestFit="1" customWidth="1"/>
    <col min="35" max="36" width="9.42578125" style="1" bestFit="1" customWidth="1"/>
    <col min="37" max="37" width="10.85546875" style="1" bestFit="1" customWidth="1"/>
    <col min="38" max="38" width="9.5703125" style="1" bestFit="1" customWidth="1"/>
    <col min="39" max="39" width="9.28515625" style="1" bestFit="1" customWidth="1"/>
    <col min="40" max="44" width="9.140625" style="1"/>
  </cols>
  <sheetData>
    <row r="1" spans="1:39" ht="23.25" x14ac:dyDescent="0.25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L1" s="5"/>
      <c r="M1" s="5"/>
      <c r="N1" s="5"/>
      <c r="O1" s="5"/>
      <c r="P1" s="5"/>
      <c r="Q1" s="28"/>
    </row>
    <row r="2" spans="1:39" ht="23.25" x14ac:dyDescent="0.35">
      <c r="A2" s="37">
        <v>44957</v>
      </c>
      <c r="B2" s="37"/>
      <c r="C2" s="37"/>
      <c r="D2" s="37"/>
      <c r="E2" s="37"/>
      <c r="F2" s="37"/>
      <c r="G2" s="37"/>
      <c r="H2" s="37"/>
      <c r="I2" s="37"/>
      <c r="J2" s="37"/>
      <c r="L2" s="6"/>
      <c r="M2" s="6"/>
      <c r="N2" s="6"/>
      <c r="O2" s="6"/>
      <c r="P2" s="6"/>
      <c r="Q2" s="27"/>
    </row>
    <row r="3" spans="1:39" ht="23.25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</row>
    <row r="4" spans="1:39" x14ac:dyDescent="0.25">
      <c r="A4" s="46" t="s">
        <v>2</v>
      </c>
      <c r="B4" s="15" t="s">
        <v>3</v>
      </c>
      <c r="C4" s="16"/>
      <c r="D4" s="16"/>
      <c r="E4" s="16"/>
      <c r="F4" s="16" t="s">
        <v>21</v>
      </c>
      <c r="G4" s="16" t="s">
        <v>20</v>
      </c>
      <c r="H4" s="16"/>
      <c r="I4" s="16" t="s">
        <v>19</v>
      </c>
      <c r="J4" s="16" t="s">
        <v>11</v>
      </c>
    </row>
    <row r="5" spans="1:39" ht="15" customHeight="1" x14ac:dyDescent="0.25">
      <c r="A5" s="47"/>
      <c r="B5" s="15" t="s">
        <v>18</v>
      </c>
      <c r="C5" s="29" t="s">
        <v>7</v>
      </c>
      <c r="D5" s="29" t="s">
        <v>0</v>
      </c>
      <c r="E5" s="29" t="s">
        <v>8</v>
      </c>
      <c r="F5" s="29" t="s">
        <v>24</v>
      </c>
      <c r="G5" s="29" t="s">
        <v>33</v>
      </c>
      <c r="H5" s="29" t="s">
        <v>1</v>
      </c>
      <c r="I5" s="29" t="s">
        <v>22</v>
      </c>
      <c r="J5" s="29" t="s">
        <v>23</v>
      </c>
    </row>
    <row r="6" spans="1:39" x14ac:dyDescent="0.25">
      <c r="A6" s="38" t="s">
        <v>14</v>
      </c>
      <c r="B6" s="19">
        <v>44957</v>
      </c>
      <c r="C6" s="20">
        <v>519201.06</v>
      </c>
      <c r="D6" s="20">
        <v>475936.98</v>
      </c>
      <c r="E6" s="21">
        <v>8.3328181186687125E-2</v>
      </c>
      <c r="F6" s="20">
        <v>0</v>
      </c>
      <c r="G6" s="20">
        <v>1298.0026500000001</v>
      </c>
      <c r="H6" s="20">
        <v>41966.077350000014</v>
      </c>
      <c r="I6" s="20">
        <v>6294.9116025000021</v>
      </c>
      <c r="J6" s="20">
        <v>45.2</v>
      </c>
    </row>
    <row r="7" spans="1:39" x14ac:dyDescent="0.25">
      <c r="A7" s="38"/>
      <c r="B7" s="22" t="s">
        <v>18</v>
      </c>
      <c r="C7" s="20">
        <v>4521928.8</v>
      </c>
      <c r="D7" s="20">
        <v>3617891.6</v>
      </c>
      <c r="E7" s="21">
        <v>0.19992291784868435</v>
      </c>
      <c r="F7" s="20">
        <v>0</v>
      </c>
      <c r="G7" s="20">
        <v>11200.451999999999</v>
      </c>
      <c r="H7" s="20">
        <v>892836.74799999967</v>
      </c>
      <c r="I7" s="20">
        <v>133925.5122</v>
      </c>
      <c r="J7" s="20">
        <v>45.2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x14ac:dyDescent="0.25">
      <c r="A8" s="39" t="s">
        <v>25</v>
      </c>
      <c r="B8" s="23">
        <v>44957</v>
      </c>
      <c r="C8" s="24">
        <v>185353.33</v>
      </c>
      <c r="D8" s="24">
        <v>151569.72</v>
      </c>
      <c r="E8" s="25">
        <v>0.18226599975301219</v>
      </c>
      <c r="F8" s="24">
        <v>0</v>
      </c>
      <c r="G8" s="24">
        <v>463.38332499999996</v>
      </c>
      <c r="H8" s="24">
        <v>33320.226674999984</v>
      </c>
      <c r="I8" s="24">
        <v>4998.0340012499973</v>
      </c>
      <c r="J8" s="24">
        <v>0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x14ac:dyDescent="0.25">
      <c r="A9" s="39"/>
      <c r="B9" s="26" t="s">
        <v>18</v>
      </c>
      <c r="C9" s="24">
        <v>526958.89999999991</v>
      </c>
      <c r="D9" s="24">
        <v>459034.67999999993</v>
      </c>
      <c r="E9" s="25">
        <v>0.1288985156147851</v>
      </c>
      <c r="F9" s="24">
        <v>0</v>
      </c>
      <c r="G9" s="24">
        <v>1317.39725</v>
      </c>
      <c r="H9" s="24">
        <v>66606.822749999978</v>
      </c>
      <c r="I9" s="24">
        <v>9991.0234124999952</v>
      </c>
      <c r="J9" s="24">
        <v>0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x14ac:dyDescent="0.25">
      <c r="A10" s="38" t="s">
        <v>37</v>
      </c>
      <c r="B10" s="19">
        <v>44957</v>
      </c>
      <c r="C10" s="20">
        <v>944477.35</v>
      </c>
      <c r="D10" s="20">
        <v>848887.29</v>
      </c>
      <c r="E10" s="21">
        <v>0.10120947844858316</v>
      </c>
      <c r="F10" s="20">
        <v>0</v>
      </c>
      <c r="G10" s="20">
        <v>2259.0633749999997</v>
      </c>
      <c r="H10" s="20">
        <v>93330.996624999942</v>
      </c>
      <c r="I10" s="20">
        <v>13999.64949374999</v>
      </c>
      <c r="J10" s="20">
        <v>4186.99</v>
      </c>
    </row>
    <row r="11" spans="1:39" x14ac:dyDescent="0.25">
      <c r="A11" s="38"/>
      <c r="B11" s="22" t="s">
        <v>18</v>
      </c>
      <c r="C11" s="20">
        <v>14079663.969999999</v>
      </c>
      <c r="D11" s="20">
        <v>12539426.890000001</v>
      </c>
      <c r="E11" s="21">
        <v>0.10939444885061403</v>
      </c>
      <c r="F11" s="20">
        <v>0</v>
      </c>
      <c r="G11" s="20">
        <v>34935.449925000001</v>
      </c>
      <c r="H11" s="20">
        <v>1505301.6300749981</v>
      </c>
      <c r="I11" s="20">
        <v>225795.24451124988</v>
      </c>
      <c r="J11" s="20">
        <v>68574.600000000006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x14ac:dyDescent="0.25">
      <c r="A12" s="39" t="s">
        <v>38</v>
      </c>
      <c r="B12" s="23">
        <v>44957</v>
      </c>
      <c r="C12" s="24">
        <v>2120475.92</v>
      </c>
      <c r="D12" s="24">
        <v>2029834.89</v>
      </c>
      <c r="E12" s="25">
        <v>4.27456068447125E-2</v>
      </c>
      <c r="F12" s="24">
        <v>0</v>
      </c>
      <c r="G12" s="24">
        <v>6032.9098000000004</v>
      </c>
      <c r="H12" s="24">
        <v>84608.120200000034</v>
      </c>
      <c r="I12" s="24">
        <v>12691.218030000005</v>
      </c>
      <c r="J12" s="24">
        <v>22338.54</v>
      </c>
    </row>
    <row r="13" spans="1:39" x14ac:dyDescent="0.25">
      <c r="A13" s="39"/>
      <c r="B13" s="26" t="s">
        <v>18</v>
      </c>
      <c r="C13" s="24">
        <v>26718504.82</v>
      </c>
      <c r="D13" s="24">
        <v>22930599.93</v>
      </c>
      <c r="E13" s="25">
        <v>0.14177084067835202</v>
      </c>
      <c r="F13" s="24">
        <v>0</v>
      </c>
      <c r="G13" s="24">
        <v>67468.732050000006</v>
      </c>
      <c r="H13" s="24">
        <v>3720436.1579500004</v>
      </c>
      <c r="I13" s="24">
        <v>558065.42369249987</v>
      </c>
      <c r="J13" s="24">
        <v>292287.62999999995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x14ac:dyDescent="0.25">
      <c r="A14" s="38" t="s">
        <v>39</v>
      </c>
      <c r="B14" s="19">
        <v>44957</v>
      </c>
      <c r="C14" s="20">
        <v>6055422</v>
      </c>
      <c r="D14" s="20">
        <v>5898742.7000000002</v>
      </c>
      <c r="E14" s="21">
        <v>2.587421652859203E-2</v>
      </c>
      <c r="F14" s="20">
        <v>0</v>
      </c>
      <c r="G14" s="20">
        <v>13304.495000000001</v>
      </c>
      <c r="H14" s="20">
        <v>143374.80499999982</v>
      </c>
      <c r="I14" s="20">
        <v>21506.220749999971</v>
      </c>
      <c r="J14" s="20">
        <v>27073.5</v>
      </c>
    </row>
    <row r="15" spans="1:39" x14ac:dyDescent="0.25">
      <c r="A15" s="38"/>
      <c r="B15" s="22" t="s">
        <v>18</v>
      </c>
      <c r="C15" s="20">
        <v>65674575.530000001</v>
      </c>
      <c r="D15" s="20">
        <v>55536171.289999999</v>
      </c>
      <c r="E15" s="21">
        <v>0.15437335008535841</v>
      </c>
      <c r="F15" s="20">
        <v>67468.5</v>
      </c>
      <c r="G15" s="20">
        <v>283182.95757500001</v>
      </c>
      <c r="H15" s="20">
        <v>9787752.7824250031</v>
      </c>
      <c r="I15" s="20">
        <v>1468162.9173637498</v>
      </c>
      <c r="J15" s="20">
        <v>417519.54000000004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x14ac:dyDescent="0.25">
      <c r="A16" s="39" t="s">
        <v>26</v>
      </c>
      <c r="B16" s="23">
        <v>44957</v>
      </c>
      <c r="C16" s="24">
        <v>202743.06</v>
      </c>
      <c r="D16" s="24">
        <v>184037.67</v>
      </c>
      <c r="E16" s="25">
        <v>9.2261555093427039E-2</v>
      </c>
      <c r="F16" s="24">
        <v>0</v>
      </c>
      <c r="G16" s="24">
        <v>506.85764999999998</v>
      </c>
      <c r="H16" s="24">
        <v>18198.532349999983</v>
      </c>
      <c r="I16" s="24">
        <v>2729.7798524999976</v>
      </c>
      <c r="J16" s="24">
        <v>0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x14ac:dyDescent="0.25">
      <c r="A17" s="39"/>
      <c r="B17" s="26" t="s">
        <v>18</v>
      </c>
      <c r="C17" s="24">
        <v>452270.91000000003</v>
      </c>
      <c r="D17" s="24">
        <v>365579.88</v>
      </c>
      <c r="E17" s="25">
        <v>0.19167942948176794</v>
      </c>
      <c r="F17" s="24">
        <v>0</v>
      </c>
      <c r="G17" s="24">
        <v>1130.677275</v>
      </c>
      <c r="H17" s="24">
        <v>85560.352725000033</v>
      </c>
      <c r="I17" s="24">
        <v>12834.05290875</v>
      </c>
      <c r="J17" s="24">
        <v>0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25">
      <c r="A18" s="38" t="s">
        <v>36</v>
      </c>
      <c r="B18" s="19">
        <v>44957</v>
      </c>
      <c r="C18" s="20">
        <v>140605.54</v>
      </c>
      <c r="D18" s="20">
        <v>95371.12</v>
      </c>
      <c r="E18" s="21">
        <v>0.32171150581975655</v>
      </c>
      <c r="F18" s="20">
        <v>0</v>
      </c>
      <c r="G18" s="20">
        <v>351.19385000000005</v>
      </c>
      <c r="H18" s="20">
        <v>44883.22615000001</v>
      </c>
      <c r="I18" s="20">
        <v>6732.4839225000014</v>
      </c>
      <c r="J18" s="20">
        <v>0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x14ac:dyDescent="0.25">
      <c r="A19" s="38"/>
      <c r="B19" s="22" t="s">
        <v>18</v>
      </c>
      <c r="C19" s="20">
        <v>140605.54</v>
      </c>
      <c r="D19" s="20">
        <v>95371.12</v>
      </c>
      <c r="E19" s="21">
        <v>0.32171150581975655</v>
      </c>
      <c r="F19" s="20">
        <v>0</v>
      </c>
      <c r="G19" s="20">
        <v>351.19385000000005</v>
      </c>
      <c r="H19" s="20">
        <v>44883.22615000001</v>
      </c>
      <c r="I19" s="20">
        <v>6732.4839225000014</v>
      </c>
      <c r="J19" s="20">
        <v>0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25">
      <c r="A20" s="39" t="s">
        <v>16</v>
      </c>
      <c r="B20" s="23">
        <v>44957</v>
      </c>
      <c r="C20" s="24">
        <v>7310729.3499999996</v>
      </c>
      <c r="D20" s="24">
        <v>6404931.5999999996</v>
      </c>
      <c r="E20" s="25">
        <v>0.123899778891418</v>
      </c>
      <c r="F20" s="24">
        <v>0</v>
      </c>
      <c r="G20" s="24">
        <v>18276.823375</v>
      </c>
      <c r="H20" s="24">
        <v>887520.92662499996</v>
      </c>
      <c r="I20" s="24">
        <v>133128.13899374998</v>
      </c>
      <c r="J20" s="24">
        <v>27415.200000000001</v>
      </c>
    </row>
    <row r="21" spans="1:39" x14ac:dyDescent="0.25">
      <c r="A21" s="39"/>
      <c r="B21" s="26" t="s">
        <v>18</v>
      </c>
      <c r="C21" s="24">
        <v>52537304.849999994</v>
      </c>
      <c r="D21" s="24">
        <v>44420479.399999999</v>
      </c>
      <c r="E21" s="25">
        <v>0.15449641874805833</v>
      </c>
      <c r="F21" s="24">
        <v>0</v>
      </c>
      <c r="G21" s="24">
        <v>131343.26212500001</v>
      </c>
      <c r="H21" s="24">
        <v>7985482.1878749952</v>
      </c>
      <c r="I21" s="24">
        <v>1197822.32818125</v>
      </c>
      <c r="J21" s="24">
        <v>309928.77</v>
      </c>
      <c r="Y21" s="4">
        <f>+C28</f>
        <v>175845249.74999997</v>
      </c>
      <c r="Z21" s="4">
        <f>+D28</f>
        <v>149458229.53</v>
      </c>
      <c r="AA21" s="4">
        <f>+F28</f>
        <v>67468.5</v>
      </c>
      <c r="AB21" s="4" t="e">
        <f>+#REF!</f>
        <v>#REF!</v>
      </c>
      <c r="AC21" s="4">
        <f>+H28</f>
        <v>25761873.726874989</v>
      </c>
      <c r="AD21" s="4">
        <f>+I28</f>
        <v>3864281.0597062493</v>
      </c>
      <c r="AE21" s="4">
        <f>+J28</f>
        <v>1156050.6299999999</v>
      </c>
      <c r="AF21" s="4"/>
      <c r="AG21" s="4"/>
      <c r="AH21" s="4"/>
      <c r="AI21" s="4"/>
      <c r="AJ21" s="4"/>
      <c r="AK21" s="4"/>
      <c r="AL21" s="4"/>
      <c r="AM21" s="4"/>
    </row>
    <row r="22" spans="1:39" x14ac:dyDescent="0.25">
      <c r="A22" s="35" t="s">
        <v>6</v>
      </c>
      <c r="B22" s="31">
        <v>44957</v>
      </c>
      <c r="C22" s="32">
        <v>1219824.44</v>
      </c>
      <c r="D22" s="32">
        <v>1077264.18</v>
      </c>
      <c r="E22" s="33">
        <v>0.11686948984232519</v>
      </c>
      <c r="F22" s="32">
        <v>0</v>
      </c>
      <c r="G22" s="32">
        <v>2128.1010999999999</v>
      </c>
      <c r="H22" s="32">
        <v>140432.15890000001</v>
      </c>
      <c r="I22" s="32">
        <v>21064.823834999999</v>
      </c>
      <c r="J22" s="32">
        <v>6537.76</v>
      </c>
    </row>
    <row r="23" spans="1:39" x14ac:dyDescent="0.25">
      <c r="A23" s="35"/>
      <c r="B23" s="34" t="s">
        <v>18</v>
      </c>
      <c r="C23" s="32">
        <v>10861749.979999999</v>
      </c>
      <c r="D23" s="32">
        <v>9203443.0399999991</v>
      </c>
      <c r="E23" s="33">
        <v>0.15267401137509884</v>
      </c>
      <c r="F23" s="32">
        <v>0</v>
      </c>
      <c r="G23" s="32">
        <v>25918.65495</v>
      </c>
      <c r="H23" s="32">
        <v>1632388.2850499994</v>
      </c>
      <c r="I23" s="32">
        <v>244858.2427575</v>
      </c>
      <c r="J23" s="32">
        <v>67694.89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x14ac:dyDescent="0.25">
      <c r="A24" s="41" t="s">
        <v>15</v>
      </c>
      <c r="B24" s="23">
        <v>44957</v>
      </c>
      <c r="C24" s="24">
        <v>124993.05</v>
      </c>
      <c r="D24" s="24">
        <v>95210.15</v>
      </c>
      <c r="E24" s="25">
        <v>0.23827644817051835</v>
      </c>
      <c r="F24" s="24">
        <v>0</v>
      </c>
      <c r="G24" s="24">
        <v>312.48262500000004</v>
      </c>
      <c r="H24" s="24">
        <v>23006.127375000007</v>
      </c>
      <c r="I24" s="24">
        <v>3450.9191062500008</v>
      </c>
      <c r="J24" s="24">
        <v>0</v>
      </c>
    </row>
    <row r="25" spans="1:39" x14ac:dyDescent="0.25">
      <c r="A25" s="41"/>
      <c r="B25" s="26" t="s">
        <v>18</v>
      </c>
      <c r="C25" s="24">
        <v>331686.45</v>
      </c>
      <c r="D25" s="24">
        <v>290231.69999999995</v>
      </c>
      <c r="E25" s="25">
        <v>0.12498174103886384</v>
      </c>
      <c r="F25" s="24">
        <v>0</v>
      </c>
      <c r="G25" s="24">
        <v>829.21612500000015</v>
      </c>
      <c r="H25" s="24">
        <v>40625.533875000059</v>
      </c>
      <c r="I25" s="24">
        <v>6093.8307562500013</v>
      </c>
      <c r="J25" s="24">
        <v>0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7.5" customHeight="1" x14ac:dyDescent="0.25">
      <c r="A26" s="7"/>
      <c r="B26" s="7"/>
      <c r="C26" s="8"/>
      <c r="D26" s="8"/>
      <c r="E26" s="9"/>
      <c r="F26" s="8"/>
      <c r="G26" s="8"/>
      <c r="H26" s="8"/>
      <c r="I26" s="8"/>
      <c r="J26" s="8"/>
    </row>
    <row r="27" spans="1:39" x14ac:dyDescent="0.25">
      <c r="A27" s="42" t="s">
        <v>4</v>
      </c>
      <c r="B27" s="14">
        <f>+B20</f>
        <v>44957</v>
      </c>
      <c r="C27" s="17">
        <f>+C20+C14+C12+C22+C10+C6+C24+C8+C16+C18</f>
        <v>18823825.099999994</v>
      </c>
      <c r="D27" s="17">
        <f>+D20+D14+D12+D22+D10+D6+D24+D8+D16+D18</f>
        <v>17261786.300000001</v>
      </c>
      <c r="E27" s="9">
        <f t="shared" ref="E27" si="0">+(C27-D27)/C27</f>
        <v>8.2982007732317578E-2</v>
      </c>
      <c r="F27" s="17">
        <f t="shared" ref="F27:J28" si="1">+F20+F14+F12+F22+F10+F6+F24+F8+F16+F18</f>
        <v>0</v>
      </c>
      <c r="G27" s="17">
        <f t="shared" si="1"/>
        <v>44933.312750000005</v>
      </c>
      <c r="H27" s="17">
        <f t="shared" si="1"/>
        <v>1510641.1972499995</v>
      </c>
      <c r="I27" s="17">
        <f t="shared" si="1"/>
        <v>226596.17958749994</v>
      </c>
      <c r="J27" s="17">
        <f t="shared" si="1"/>
        <v>87597.189999999988</v>
      </c>
    </row>
    <row r="28" spans="1:39" x14ac:dyDescent="0.25">
      <c r="A28" s="42"/>
      <c r="B28" s="15" t="str">
        <f>+B25</f>
        <v>FYTD</v>
      </c>
      <c r="C28" s="17">
        <f>+C21+C15+C13+C23+C11+C7+C25+C9+C17+C19</f>
        <v>175845249.74999997</v>
      </c>
      <c r="D28" s="17">
        <f>+D21+D15+D13+D23+D11+D7+D25+D9+D17+D19</f>
        <v>149458229.53</v>
      </c>
      <c r="E28" s="9">
        <f t="shared" ref="E28" si="2">+(C28-D28)/C28</f>
        <v>0.15005819183352703</v>
      </c>
      <c r="F28" s="17">
        <f t="shared" si="1"/>
        <v>67468.5</v>
      </c>
      <c r="G28" s="17">
        <f t="shared" si="1"/>
        <v>557677.99312500015</v>
      </c>
      <c r="H28" s="17">
        <f t="shared" si="1"/>
        <v>25761873.726874989</v>
      </c>
      <c r="I28" s="17">
        <f t="shared" si="1"/>
        <v>3864281.0597062493</v>
      </c>
      <c r="J28" s="17">
        <f t="shared" si="1"/>
        <v>1156050.6299999999</v>
      </c>
    </row>
    <row r="29" spans="1:39" x14ac:dyDescent="0.25">
      <c r="A29" s="2" t="s">
        <v>45</v>
      </c>
      <c r="I29" s="10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x14ac:dyDescent="0.25"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5" customHeight="1" x14ac:dyDescent="0.25">
      <c r="A31" s="43" t="s">
        <v>10</v>
      </c>
      <c r="B31" s="43"/>
      <c r="C31" s="43"/>
      <c r="D31" s="43"/>
      <c r="E31" s="43"/>
      <c r="F31" s="43"/>
      <c r="G31" s="43"/>
      <c r="H31" s="43"/>
      <c r="I31" s="43"/>
      <c r="J31" s="4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29.25" customHeight="1" x14ac:dyDescent="0.25">
      <c r="A32" s="43" t="s">
        <v>13</v>
      </c>
      <c r="B32" s="43"/>
      <c r="C32" s="43"/>
      <c r="D32" s="43"/>
      <c r="E32" s="43"/>
      <c r="F32" s="43"/>
      <c r="G32" s="43"/>
      <c r="H32" s="43"/>
      <c r="I32" s="43"/>
      <c r="J32" s="4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x14ac:dyDescent="0.25">
      <c r="A33" s="44" t="s">
        <v>34</v>
      </c>
      <c r="B33" s="45"/>
      <c r="C33" s="45"/>
      <c r="D33" s="45"/>
      <c r="E33" s="45"/>
      <c r="F33" s="45"/>
      <c r="G33" s="45"/>
      <c r="H33" s="45"/>
      <c r="I33" s="45"/>
      <c r="J33" s="45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30" customHeight="1" x14ac:dyDescent="0.25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5" customHeight="1" x14ac:dyDescent="0.25">
      <c r="A35" s="43" t="s">
        <v>9</v>
      </c>
      <c r="B35" s="43"/>
      <c r="C35" s="43"/>
      <c r="D35" s="43"/>
      <c r="E35" s="43"/>
      <c r="F35" s="43"/>
      <c r="G35" s="43"/>
      <c r="H35" s="43"/>
      <c r="I35" s="43"/>
      <c r="J35" s="4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x14ac:dyDescent="0.25">
      <c r="A36" s="43" t="s">
        <v>12</v>
      </c>
      <c r="B36" s="43"/>
      <c r="C36" s="43"/>
      <c r="D36" s="43"/>
      <c r="E36" s="43"/>
      <c r="F36" s="43"/>
      <c r="G36" s="43"/>
      <c r="H36" s="43"/>
      <c r="I36" s="43"/>
      <c r="J36" s="30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x14ac:dyDescent="0.25">
      <c r="A37" s="40" t="s">
        <v>32</v>
      </c>
      <c r="B37" s="40"/>
      <c r="C37" s="40"/>
      <c r="D37" s="40"/>
      <c r="E37" s="40"/>
      <c r="F37" s="40"/>
      <c r="G37" s="40"/>
      <c r="H37" s="40"/>
      <c r="I37" s="40"/>
      <c r="J37" s="40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25"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23.25" x14ac:dyDescent="0.25">
      <c r="A39" s="36" t="s">
        <v>5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39" ht="23.25" x14ac:dyDescent="0.35">
      <c r="A40" s="37">
        <v>44957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39" ht="23.25" x14ac:dyDescent="0.35">
      <c r="A41" s="37" t="s">
        <v>29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39" x14ac:dyDescent="0.25">
      <c r="A42" s="46" t="s">
        <v>2</v>
      </c>
      <c r="B42" s="15" t="s">
        <v>3</v>
      </c>
      <c r="C42" s="16"/>
      <c r="D42" s="16"/>
      <c r="E42" s="16"/>
      <c r="F42" s="16" t="s">
        <v>21</v>
      </c>
      <c r="G42" s="16" t="s">
        <v>20</v>
      </c>
      <c r="H42" s="16"/>
      <c r="I42" s="16" t="s">
        <v>19</v>
      </c>
      <c r="J42" s="16" t="s">
        <v>11</v>
      </c>
    </row>
    <row r="43" spans="1:39" x14ac:dyDescent="0.25">
      <c r="A43" s="47"/>
      <c r="B43" s="15" t="s">
        <v>18</v>
      </c>
      <c r="C43" s="29" t="s">
        <v>7</v>
      </c>
      <c r="D43" s="29" t="s">
        <v>0</v>
      </c>
      <c r="E43" s="29" t="s">
        <v>8</v>
      </c>
      <c r="F43" s="29" t="s">
        <v>24</v>
      </c>
      <c r="G43" s="29" t="s">
        <v>33</v>
      </c>
      <c r="H43" s="29" t="s">
        <v>1</v>
      </c>
      <c r="I43" s="29" t="s">
        <v>22</v>
      </c>
      <c r="J43" s="29" t="s">
        <v>23</v>
      </c>
    </row>
    <row r="44" spans="1:39" x14ac:dyDescent="0.25">
      <c r="A44" s="38" t="s">
        <v>27</v>
      </c>
      <c r="B44" s="19">
        <v>44957</v>
      </c>
      <c r="C44" s="20">
        <v>40718830.719999999</v>
      </c>
      <c r="D44" s="20">
        <v>35416822.18</v>
      </c>
      <c r="E44" s="21">
        <v>0.13021023556542832</v>
      </c>
      <c r="F44" s="20">
        <v>3267911.73</v>
      </c>
      <c r="G44" s="20">
        <v>92249.02747500001</v>
      </c>
      <c r="H44" s="20">
        <v>967417.40252499923</v>
      </c>
      <c r="I44" s="20">
        <v>145112.61037874987</v>
      </c>
      <c r="J44" s="20">
        <v>0</v>
      </c>
      <c r="M44" s="11"/>
    </row>
    <row r="45" spans="1:39" x14ac:dyDescent="0.25">
      <c r="A45" s="38"/>
      <c r="B45" s="22" t="s">
        <v>18</v>
      </c>
      <c r="C45" s="20">
        <v>98125425.439999998</v>
      </c>
      <c r="D45" s="20">
        <v>82880070.920000002</v>
      </c>
      <c r="E45" s="21">
        <v>0.15536599664805484</v>
      </c>
      <c r="F45" s="20">
        <v>14069830.25</v>
      </c>
      <c r="G45" s="20">
        <v>208106.867975</v>
      </c>
      <c r="H45" s="20">
        <v>967417.39879999578</v>
      </c>
      <c r="I45" s="20">
        <v>145112.61037874987</v>
      </c>
      <c r="J45" s="20">
        <v>0</v>
      </c>
    </row>
    <row r="46" spans="1:39" x14ac:dyDescent="0.25">
      <c r="A46" s="39" t="s">
        <v>44</v>
      </c>
      <c r="B46" s="13">
        <v>44957</v>
      </c>
      <c r="C46" s="12">
        <v>2785203.68</v>
      </c>
      <c r="D46" s="12">
        <v>2591785.84</v>
      </c>
      <c r="E46" s="25">
        <v>6.9444773963533005E-2</v>
      </c>
      <c r="F46" s="12">
        <v>159428.57999999999</v>
      </c>
      <c r="G46" s="24">
        <v>6963.0092000000004</v>
      </c>
      <c r="H46" s="12">
        <v>27026.250800000329</v>
      </c>
      <c r="I46" s="12">
        <v>4053.9376200000493</v>
      </c>
      <c r="J46" s="12">
        <v>0</v>
      </c>
    </row>
    <row r="47" spans="1:39" x14ac:dyDescent="0.25">
      <c r="A47" s="39"/>
      <c r="B47" s="8" t="s">
        <v>18</v>
      </c>
      <c r="C47" s="12">
        <v>6646885.4299999997</v>
      </c>
      <c r="D47" s="12">
        <v>6111094</v>
      </c>
      <c r="E47" s="25">
        <v>8.0607893071507286E-2</v>
      </c>
      <c r="F47" s="12">
        <v>410325.79999999993</v>
      </c>
      <c r="G47" s="24">
        <v>16617.213575000002</v>
      </c>
      <c r="H47" s="12">
        <v>108848.41642499977</v>
      </c>
      <c r="I47" s="12">
        <v>16327.262463750047</v>
      </c>
      <c r="J47" s="12">
        <v>0</v>
      </c>
    </row>
    <row r="48" spans="1:39" x14ac:dyDescent="0.25">
      <c r="A48" s="38" t="s">
        <v>28</v>
      </c>
      <c r="B48" s="19">
        <v>44957</v>
      </c>
      <c r="C48" s="20">
        <v>19959874.199999999</v>
      </c>
      <c r="D48" s="20">
        <v>18594941.66</v>
      </c>
      <c r="E48" s="21">
        <v>6.83838247838255E-2</v>
      </c>
      <c r="F48" s="20">
        <v>801548.99</v>
      </c>
      <c r="G48" s="20">
        <v>50307.585500000001</v>
      </c>
      <c r="H48" s="20">
        <v>513075.96449999907</v>
      </c>
      <c r="I48" s="20">
        <v>76961.394674999858</v>
      </c>
      <c r="J48" s="20">
        <v>0</v>
      </c>
    </row>
    <row r="49" spans="1:10" x14ac:dyDescent="0.25">
      <c r="A49" s="38"/>
      <c r="B49" s="22" t="s">
        <v>18</v>
      </c>
      <c r="C49" s="20">
        <v>38991605.299999997</v>
      </c>
      <c r="D49" s="20">
        <v>35119467.329999998</v>
      </c>
      <c r="E49" s="21">
        <v>9.9306964671187797E-2</v>
      </c>
      <c r="F49" s="20">
        <v>3036290.5699999994</v>
      </c>
      <c r="G49" s="20">
        <v>97616.473249999995</v>
      </c>
      <c r="H49" s="20">
        <v>738230.92204999935</v>
      </c>
      <c r="I49" s="20">
        <v>110734.63830749993</v>
      </c>
      <c r="J49" s="20">
        <v>0</v>
      </c>
    </row>
    <row r="50" spans="1:10" x14ac:dyDescent="0.25">
      <c r="A50" s="39" t="s">
        <v>40</v>
      </c>
      <c r="B50" s="13">
        <v>44957</v>
      </c>
      <c r="C50" s="12">
        <v>131928610.48999999</v>
      </c>
      <c r="D50" s="12">
        <v>116326456.28</v>
      </c>
      <c r="E50" s="25">
        <v>0.11826209759999416</v>
      </c>
      <c r="F50" s="12">
        <v>7166345.5999999996</v>
      </c>
      <c r="G50" s="24">
        <v>311905.66222500004</v>
      </c>
      <c r="H50" s="12">
        <v>0</v>
      </c>
      <c r="I50" s="12">
        <v>0</v>
      </c>
      <c r="J50" s="12">
        <v>0</v>
      </c>
    </row>
    <row r="51" spans="1:10" x14ac:dyDescent="0.25">
      <c r="A51" s="39"/>
      <c r="B51" s="8" t="s">
        <v>18</v>
      </c>
      <c r="C51" s="12">
        <v>359373835.35000002</v>
      </c>
      <c r="D51" s="12">
        <v>307929620.50999999</v>
      </c>
      <c r="E51" s="25">
        <v>0.14314958346897369</v>
      </c>
      <c r="F51" s="12">
        <v>56353122.240000002</v>
      </c>
      <c r="G51" s="24">
        <v>757551.78277499997</v>
      </c>
      <c r="H51" s="12">
        <v>0</v>
      </c>
      <c r="I51" s="12">
        <v>0</v>
      </c>
      <c r="J51" s="12">
        <v>0</v>
      </c>
    </row>
    <row r="52" spans="1:10" x14ac:dyDescent="0.25">
      <c r="A52" s="38" t="s">
        <v>42</v>
      </c>
      <c r="B52" s="19">
        <v>44957</v>
      </c>
      <c r="C52" s="20">
        <v>12588039.869999999</v>
      </c>
      <c r="D52" s="20">
        <v>11156519.189999999</v>
      </c>
      <c r="E52" s="21">
        <v>0.11372069796280362</v>
      </c>
      <c r="F52" s="20">
        <v>337173.1</v>
      </c>
      <c r="G52" s="20">
        <v>31470.099674999998</v>
      </c>
      <c r="H52" s="20">
        <v>1062877.4803249997</v>
      </c>
      <c r="I52" s="20">
        <v>159431.62204874994</v>
      </c>
      <c r="J52" s="20">
        <v>0</v>
      </c>
    </row>
    <row r="53" spans="1:10" x14ac:dyDescent="0.25">
      <c r="A53" s="38"/>
      <c r="B53" s="22" t="s">
        <v>18</v>
      </c>
      <c r="C53" s="20">
        <v>34652282.270000003</v>
      </c>
      <c r="D53" s="20">
        <v>30957242.219999999</v>
      </c>
      <c r="E53" s="21">
        <v>0.106631939022353</v>
      </c>
      <c r="F53" s="20">
        <v>2526135.2900000005</v>
      </c>
      <c r="G53" s="20">
        <v>86630.705675000005</v>
      </c>
      <c r="H53" s="20">
        <v>1082274.0543250039</v>
      </c>
      <c r="I53" s="20">
        <v>162341.10814875015</v>
      </c>
      <c r="J53" s="20">
        <v>0</v>
      </c>
    </row>
    <row r="54" spans="1:10" x14ac:dyDescent="0.25">
      <c r="A54" s="39" t="s">
        <v>41</v>
      </c>
      <c r="B54" s="13">
        <v>44957</v>
      </c>
      <c r="C54" s="12">
        <v>208878840.38</v>
      </c>
      <c r="D54" s="12">
        <v>175184016.18000001</v>
      </c>
      <c r="E54" s="25">
        <v>0.16131276934849473</v>
      </c>
      <c r="F54" s="12">
        <v>9766510.6400000006</v>
      </c>
      <c r="G54" s="24">
        <v>497780.82435000001</v>
      </c>
      <c r="H54" s="12">
        <v>9996579.0156499874</v>
      </c>
      <c r="I54" s="12">
        <v>1499486.8523474981</v>
      </c>
      <c r="J54" s="12">
        <v>0</v>
      </c>
    </row>
    <row r="55" spans="1:10" x14ac:dyDescent="0.25">
      <c r="A55" s="39"/>
      <c r="B55" s="8" t="s">
        <v>18</v>
      </c>
      <c r="C55" s="12">
        <v>535036247.16000003</v>
      </c>
      <c r="D55" s="12">
        <v>445133065.77000004</v>
      </c>
      <c r="E55" s="25">
        <v>0.16803194525083245</v>
      </c>
      <c r="F55" s="12">
        <v>78765926.570000008</v>
      </c>
      <c r="G55" s="24">
        <v>1140675.8014750001</v>
      </c>
      <c r="H55" s="12">
        <v>9996579.0197999794</v>
      </c>
      <c r="I55" s="12">
        <v>1499486.8529699997</v>
      </c>
      <c r="J55" s="12">
        <v>0</v>
      </c>
    </row>
    <row r="56" spans="1:10" ht="15" customHeight="1" x14ac:dyDescent="0.25">
      <c r="A56" s="38" t="s">
        <v>43</v>
      </c>
      <c r="B56" s="19">
        <v>44957</v>
      </c>
      <c r="C56" s="20">
        <v>5798554.4199999999</v>
      </c>
      <c r="D56" s="20">
        <v>5348046.01</v>
      </c>
      <c r="E56" s="21">
        <v>7.7693227892478789E-2</v>
      </c>
      <c r="F56" s="20">
        <v>299230.5</v>
      </c>
      <c r="G56" s="20">
        <v>13748.309800000001</v>
      </c>
      <c r="H56" s="20">
        <v>19805.190200000157</v>
      </c>
      <c r="I56" s="20">
        <v>2970.7785300000237</v>
      </c>
      <c r="J56" s="20">
        <v>0</v>
      </c>
    </row>
    <row r="57" spans="1:10" x14ac:dyDescent="0.25">
      <c r="A57" s="38"/>
      <c r="B57" s="22" t="s">
        <v>18</v>
      </c>
      <c r="C57" s="20">
        <v>14186494.58</v>
      </c>
      <c r="D57" s="20">
        <v>12670875.669999998</v>
      </c>
      <c r="E57" s="21">
        <v>0.10683533563934171</v>
      </c>
      <c r="F57" s="20">
        <v>1411810.52</v>
      </c>
      <c r="G57" s="20">
        <v>31936.710149999999</v>
      </c>
      <c r="H57" s="20">
        <v>19805.186925002083</v>
      </c>
      <c r="I57" s="20">
        <v>2970.7785300000237</v>
      </c>
      <c r="J57" s="20">
        <v>0</v>
      </c>
    </row>
    <row r="58" spans="1:10" ht="5.25" customHeight="1" x14ac:dyDescent="0.25">
      <c r="A58" s="7"/>
      <c r="B58" s="7"/>
      <c r="C58" s="8"/>
      <c r="D58" s="8"/>
      <c r="E58" s="9"/>
      <c r="F58" s="8"/>
      <c r="G58" s="8"/>
      <c r="H58" s="8"/>
      <c r="I58" s="8"/>
      <c r="J58" s="8"/>
    </row>
    <row r="59" spans="1:10" x14ac:dyDescent="0.25">
      <c r="A59" s="42" t="s">
        <v>4</v>
      </c>
      <c r="B59" s="14">
        <f>+B56</f>
        <v>44957</v>
      </c>
      <c r="C59" s="17">
        <f>+C44+C46+C48+C50+C52+C54+C56</f>
        <v>422657953.75999999</v>
      </c>
      <c r="D59" s="17">
        <f>+D44+D46+D48+D50+D52+D54+D56</f>
        <v>364618587.33999997</v>
      </c>
      <c r="E59" s="9">
        <f>IF(C59=0,"N/A",+(C59-D59)/C59)</f>
        <v>0.1373199437125861</v>
      </c>
      <c r="F59" s="17">
        <f t="shared" ref="F59:J60" si="3">+F44+F46+F48+F50+F52+F54+F56</f>
        <v>21798149.140000001</v>
      </c>
      <c r="G59" s="17">
        <f t="shared" si="3"/>
        <v>1004424.5182250001</v>
      </c>
      <c r="H59" s="17">
        <f t="shared" si="3"/>
        <v>12586781.303999986</v>
      </c>
      <c r="I59" s="17">
        <f t="shared" si="3"/>
        <v>1888017.1955999976</v>
      </c>
      <c r="J59" s="17">
        <f t="shared" si="3"/>
        <v>0</v>
      </c>
    </row>
    <row r="60" spans="1:10" x14ac:dyDescent="0.25">
      <c r="A60" s="42"/>
      <c r="B60" s="15" t="str">
        <f>+B57</f>
        <v>FYTD</v>
      </c>
      <c r="C60" s="17">
        <f>+C45+C47+C49+C51+C53+C55+C57</f>
        <v>1087012775.53</v>
      </c>
      <c r="D60" s="17">
        <f>+D45+D47+D49+D51+D53+D55+D57</f>
        <v>920801436.41999996</v>
      </c>
      <c r="E60" s="9">
        <f>IF(C60=0,"N/A",+(C60-D60)/C60)</f>
        <v>0.15290651853558904</v>
      </c>
      <c r="F60" s="17">
        <f t="shared" si="3"/>
        <v>156573441.24000004</v>
      </c>
      <c r="G60" s="17">
        <f t="shared" si="3"/>
        <v>2339135.5548750004</v>
      </c>
      <c r="H60" s="17">
        <f t="shared" si="3"/>
        <v>12913154.998324979</v>
      </c>
      <c r="I60" s="17">
        <f t="shared" si="3"/>
        <v>1936973.2507987497</v>
      </c>
      <c r="J60" s="17">
        <f t="shared" si="3"/>
        <v>0</v>
      </c>
    </row>
    <row r="61" spans="1:10" x14ac:dyDescent="0.25">
      <c r="A61" s="2" t="s">
        <v>45</v>
      </c>
      <c r="I61" s="10"/>
    </row>
    <row r="63" spans="1:10" ht="23.25" x14ac:dyDescent="0.35">
      <c r="A63" s="37" t="s">
        <v>30</v>
      </c>
      <c r="B63" s="37"/>
      <c r="C63" s="37"/>
      <c r="D63" s="37"/>
      <c r="E63" s="37"/>
      <c r="F63" s="37"/>
      <c r="G63" s="37"/>
      <c r="H63" s="37"/>
      <c r="I63" s="37"/>
      <c r="J63" s="37"/>
    </row>
    <row r="64" spans="1:10" x14ac:dyDescent="0.25">
      <c r="A64" s="42" t="s">
        <v>31</v>
      </c>
      <c r="B64" s="14">
        <f>+B59</f>
        <v>44957</v>
      </c>
      <c r="C64" s="17">
        <f>+C59+C27</f>
        <v>441481778.86000001</v>
      </c>
      <c r="D64" s="17">
        <f>+D59+D27</f>
        <v>381880373.63999999</v>
      </c>
      <c r="E64" s="9">
        <f t="shared" ref="E64:E65" si="4">+(C64-D64)/C64</f>
        <v>0.13500309202772434</v>
      </c>
      <c r="F64" s="17">
        <f t="shared" ref="F64:J65" si="5">+F59+F27</f>
        <v>21798149.140000001</v>
      </c>
      <c r="G64" s="17">
        <f t="shared" si="5"/>
        <v>1049357.830975</v>
      </c>
      <c r="H64" s="17">
        <f t="shared" si="5"/>
        <v>14097422.501249986</v>
      </c>
      <c r="I64" s="17">
        <f t="shared" si="5"/>
        <v>2114613.3751874976</v>
      </c>
      <c r="J64" s="17">
        <f t="shared" si="5"/>
        <v>87597.189999999988</v>
      </c>
    </row>
    <row r="65" spans="1:10" x14ac:dyDescent="0.25">
      <c r="A65" s="42"/>
      <c r="B65" s="14" t="str">
        <f>+B60</f>
        <v>FYTD</v>
      </c>
      <c r="C65" s="17">
        <f>+C60+C28</f>
        <v>1262858025.28</v>
      </c>
      <c r="D65" s="17">
        <f>+D60+D28</f>
        <v>1070259665.9499999</v>
      </c>
      <c r="E65" s="9">
        <f t="shared" si="4"/>
        <v>0.15250990647764801</v>
      </c>
      <c r="F65" s="17">
        <f t="shared" si="5"/>
        <v>156640909.74000004</v>
      </c>
      <c r="G65" s="17">
        <f t="shared" si="5"/>
        <v>2896813.5480000004</v>
      </c>
      <c r="H65" s="17">
        <f t="shared" si="5"/>
        <v>38675028.725199968</v>
      </c>
      <c r="I65" s="17">
        <f t="shared" si="5"/>
        <v>5801254.310504999</v>
      </c>
      <c r="J65" s="17">
        <f t="shared" si="5"/>
        <v>1156050.6299999999</v>
      </c>
    </row>
    <row r="66" spans="1:10" x14ac:dyDescent="0.25">
      <c r="A66" s="40" t="s">
        <v>45</v>
      </c>
      <c r="B66" s="40"/>
      <c r="C66" s="40"/>
      <c r="D66" s="40"/>
      <c r="E66" s="40"/>
      <c r="F66" s="40"/>
      <c r="G66" s="40"/>
      <c r="H66" s="40"/>
      <c r="I66" s="40"/>
      <c r="J66" s="40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43" t="s">
        <v>10</v>
      </c>
      <c r="B68" s="43"/>
      <c r="C68" s="43"/>
      <c r="D68" s="43"/>
      <c r="E68" s="43"/>
      <c r="F68" s="43"/>
      <c r="G68" s="43"/>
      <c r="H68" s="43"/>
      <c r="I68" s="43"/>
      <c r="J68" s="43"/>
    </row>
    <row r="69" spans="1:10" ht="28.5" customHeight="1" x14ac:dyDescent="0.25">
      <c r="A69" s="43" t="s">
        <v>13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ht="15" customHeight="1" x14ac:dyDescent="0.25">
      <c r="A70" s="44" t="s">
        <v>34</v>
      </c>
      <c r="B70" s="45"/>
      <c r="C70" s="45"/>
      <c r="D70" s="45"/>
      <c r="E70" s="45"/>
      <c r="F70" s="45"/>
      <c r="G70" s="45"/>
      <c r="H70" s="45"/>
      <c r="I70" s="45"/>
      <c r="J70" s="45"/>
    </row>
    <row r="71" spans="1:10" ht="28.5" customHeight="1" x14ac:dyDescent="0.25">
      <c r="A71" s="43" t="s">
        <v>35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0" x14ac:dyDescent="0.25">
      <c r="A72" s="43" t="s">
        <v>9</v>
      </c>
      <c r="B72" s="43"/>
      <c r="C72" s="43"/>
      <c r="D72" s="43"/>
      <c r="E72" s="43"/>
      <c r="F72" s="43"/>
      <c r="G72" s="43"/>
      <c r="H72" s="43"/>
      <c r="I72" s="43"/>
      <c r="J72" s="43"/>
    </row>
    <row r="73" spans="1:10" x14ac:dyDescent="0.25">
      <c r="A73" s="43" t="s">
        <v>12</v>
      </c>
      <c r="B73" s="43"/>
      <c r="C73" s="43"/>
      <c r="D73" s="43"/>
      <c r="E73" s="43"/>
      <c r="F73" s="43"/>
      <c r="G73" s="43"/>
      <c r="H73" s="43"/>
      <c r="I73" s="43"/>
      <c r="J73" s="30"/>
    </row>
    <row r="74" spans="1:10" x14ac:dyDescent="0.25">
      <c r="A74" s="40" t="s">
        <v>32</v>
      </c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44">
    <mergeCell ref="A73:I73"/>
    <mergeCell ref="A72:J72"/>
    <mergeCell ref="A74:J74"/>
    <mergeCell ref="A36:I36"/>
    <mergeCell ref="A64:A65"/>
    <mergeCell ref="A66:J66"/>
    <mergeCell ref="A68:J68"/>
    <mergeCell ref="A69:J69"/>
    <mergeCell ref="A70:J70"/>
    <mergeCell ref="A71:J71"/>
    <mergeCell ref="A50:A51"/>
    <mergeCell ref="A52:A53"/>
    <mergeCell ref="A54:A55"/>
    <mergeCell ref="A56:A57"/>
    <mergeCell ref="A59:A60"/>
    <mergeCell ref="A63:J63"/>
    <mergeCell ref="A48:A49"/>
    <mergeCell ref="A37:J37"/>
    <mergeCell ref="A39:J39"/>
    <mergeCell ref="A24:A25"/>
    <mergeCell ref="A27:A28"/>
    <mergeCell ref="A31:J31"/>
    <mergeCell ref="A32:J32"/>
    <mergeCell ref="A34:J34"/>
    <mergeCell ref="A35:J35"/>
    <mergeCell ref="A33:J33"/>
    <mergeCell ref="A40:J40"/>
    <mergeCell ref="A41:J41"/>
    <mergeCell ref="A42:A43"/>
    <mergeCell ref="A44:A45"/>
    <mergeCell ref="A46:A47"/>
    <mergeCell ref="A22:A23"/>
    <mergeCell ref="A1:J1"/>
    <mergeCell ref="A2:J2"/>
    <mergeCell ref="A3:J3"/>
    <mergeCell ref="A4:A5"/>
    <mergeCell ref="A6:A7"/>
    <mergeCell ref="A8:A9"/>
    <mergeCell ref="A10:A11"/>
    <mergeCell ref="A12:A13"/>
    <mergeCell ref="A14:A15"/>
    <mergeCell ref="A16:A17"/>
    <mergeCell ref="A20:A21"/>
    <mergeCell ref="A18:A19"/>
  </mergeCells>
  <pageMargins left="0.4" right="0.35" top="0.44" bottom="0.38" header="0.3" footer="0.3"/>
  <pageSetup scale="86" fitToHeight="0" orientation="landscape" r:id="rId1"/>
  <headerFooter>
    <oddFooter>&amp;RPage &amp;P of &amp;N</oddFooter>
  </headerFooter>
  <rowBreaks count="1" manualBreakCount="1"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2023 Sports Wagering Data</vt:lpstr>
      <vt:lpstr>'Jan 2023 Sports Wagering Data'!Print_Area</vt:lpstr>
    </vt:vector>
  </TitlesOfParts>
  <Company>Maryland Lottery and Gaming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Nielsen</dc:creator>
  <cp:lastModifiedBy>Elkin, Seth</cp:lastModifiedBy>
  <cp:lastPrinted>2023-02-07T16:03:21Z</cp:lastPrinted>
  <dcterms:created xsi:type="dcterms:W3CDTF">2021-12-21T00:51:22Z</dcterms:created>
  <dcterms:modified xsi:type="dcterms:W3CDTF">2023-02-09T20:02:43Z</dcterms:modified>
</cp:coreProperties>
</file>