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3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selkin\Downloads\"/>
    </mc:Choice>
  </mc:AlternateContent>
  <xr:revisionPtr revIDLastSave="0" documentId="13_ncr:1_{1EA3252A-3456-4117-A039-7C6EF4052636}" xr6:coauthVersionLast="36" xr6:coauthVersionMax="36" xr10:uidLastSave="{00000000-0000-0000-0000-000000000000}"/>
  <bookViews>
    <workbookView xWindow="0" yWindow="0" windowWidth="28800" windowHeight="11625" tabRatio="696" xr2:uid="{00000000-000D-0000-FFFF-FFFF00000000}"/>
  </bookViews>
  <sheets>
    <sheet name="Dec 2022 SW Dashboard" sheetId="14" r:id="rId1"/>
  </sheets>
  <definedNames>
    <definedName name="Current_FY_Contributions">#REF!</definedName>
    <definedName name="Current_FY_Expired">#REF!</definedName>
    <definedName name="datapaste">#REF!</definedName>
    <definedName name="datapasteYTD">#REF!</definedName>
    <definedName name="Paste">#REF!</definedName>
    <definedName name="_xlnm.Print_Area" localSheetId="0">'Dec 2022 SW Dashboard'!$A$1:$J$72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8" i="14" l="1"/>
  <c r="B63" i="14" s="1"/>
  <c r="B26" i="14"/>
  <c r="AB19" i="14" l="1"/>
  <c r="E7" i="14" l="1"/>
  <c r="E6" i="14" l="1"/>
  <c r="A38" i="14" l="1"/>
  <c r="B57" i="14" s="1"/>
  <c r="B62" i="14" s="1"/>
  <c r="B25" i="14" l="1"/>
  <c r="E15" i="14" l="1"/>
  <c r="E12" i="14"/>
  <c r="E13" i="14"/>
  <c r="E10" i="14"/>
  <c r="E11" i="14"/>
  <c r="E14" i="14"/>
  <c r="E20" i="14" l="1"/>
  <c r="E19" i="14"/>
  <c r="E21" i="14"/>
  <c r="E18" i="14"/>
  <c r="I26" i="14" l="1"/>
  <c r="J25" i="14" l="1"/>
  <c r="E54" i="14"/>
  <c r="E16" i="14"/>
  <c r="E17" i="14"/>
  <c r="E8" i="14"/>
  <c r="E44" i="14"/>
  <c r="E48" i="14"/>
  <c r="J26" i="14"/>
  <c r="AE19" i="14" s="1"/>
  <c r="E46" i="14"/>
  <c r="E47" i="14"/>
  <c r="E53" i="14"/>
  <c r="D25" i="14"/>
  <c r="D57" i="14"/>
  <c r="D62" i="14" s="1"/>
  <c r="AD19" i="14"/>
  <c r="E9" i="14"/>
  <c r="E45" i="14"/>
  <c r="E49" i="14"/>
  <c r="E50" i="14"/>
  <c r="E51" i="14"/>
  <c r="G57" i="14"/>
  <c r="E52" i="14"/>
  <c r="F57" i="14" l="1"/>
  <c r="F25" i="14"/>
  <c r="H26" i="14"/>
  <c r="AC19" i="14" s="1"/>
  <c r="E23" i="14"/>
  <c r="C26" i="14"/>
  <c r="C58" i="14"/>
  <c r="E43" i="14"/>
  <c r="G58" i="14"/>
  <c r="J58" i="14"/>
  <c r="J63" i="14" s="1"/>
  <c r="G26" i="14"/>
  <c r="H58" i="14"/>
  <c r="E22" i="14"/>
  <c r="C25" i="14"/>
  <c r="E25" i="14" s="1"/>
  <c r="E55" i="14"/>
  <c r="J57" i="14"/>
  <c r="J62" i="14" s="1"/>
  <c r="G25" i="14"/>
  <c r="G62" i="14" s="1"/>
  <c r="I57" i="14"/>
  <c r="F26" i="14"/>
  <c r="AA19" i="14" s="1"/>
  <c r="E42" i="14"/>
  <c r="C57" i="14"/>
  <c r="I58" i="14"/>
  <c r="I63" i="14" s="1"/>
  <c r="H25" i="14"/>
  <c r="I25" i="14"/>
  <c r="D58" i="14"/>
  <c r="F58" i="14"/>
  <c r="D26" i="14"/>
  <c r="Z19" i="14" s="1"/>
  <c r="H57" i="14"/>
  <c r="H62" i="14" s="1"/>
  <c r="F63" i="14" l="1"/>
  <c r="F62" i="14"/>
  <c r="D63" i="14"/>
  <c r="G63" i="14"/>
  <c r="H63" i="14"/>
  <c r="E58" i="14"/>
  <c r="C63" i="14"/>
  <c r="Y19" i="14"/>
  <c r="E26" i="14"/>
  <c r="I62" i="14"/>
  <c r="C62" i="14"/>
  <c r="E62" i="14" s="1"/>
  <c r="E57" i="14"/>
  <c r="E63" i="14" l="1"/>
</calcChain>
</file>

<file path=xl/sharedStrings.xml><?xml version="1.0" encoding="utf-8"?>
<sst xmlns="http://schemas.openxmlformats.org/spreadsheetml/2006/main" count="87" uniqueCount="45">
  <si>
    <t>Prizes Paid</t>
  </si>
  <si>
    <t>Taxable Win</t>
  </si>
  <si>
    <t>Licensee</t>
  </si>
  <si>
    <t>Month</t>
  </si>
  <si>
    <t>Combined</t>
  </si>
  <si>
    <t>Maryland Lottery and Gaming - Sports Wagering Revenues</t>
  </si>
  <si>
    <t>Ocean Downs Casino</t>
  </si>
  <si>
    <t>Handle</t>
  </si>
  <si>
    <t>Hold %</t>
  </si>
  <si>
    <r>
      <t xml:space="preserve">- </t>
    </r>
    <r>
      <rPr>
        <b/>
        <sz val="11"/>
        <rFont val="Calibri"/>
        <family val="2"/>
        <scheme val="minor"/>
      </rPr>
      <t xml:space="preserve">Contributions to the State </t>
    </r>
    <r>
      <rPr>
        <sz val="11"/>
        <rFont val="Calibri"/>
        <family val="2"/>
        <scheme val="minor"/>
      </rPr>
      <t>represent funds payable to the BluePrint for Maryland's Future.</t>
    </r>
  </si>
  <si>
    <r>
      <t xml:space="preserve">- </t>
    </r>
    <r>
      <rPr>
        <b/>
        <sz val="11"/>
        <rFont val="Calibri"/>
        <family val="2"/>
        <scheme val="minor"/>
      </rPr>
      <t>Handle</t>
    </r>
    <r>
      <rPr>
        <sz val="11"/>
        <rFont val="Calibri"/>
        <family val="2"/>
        <scheme val="minor"/>
      </rPr>
      <t xml:space="preserve"> is the amount of wagers made by players during the reporting period, including promotional play, if any.</t>
    </r>
  </si>
  <si>
    <t>Expired</t>
  </si>
  <si>
    <r>
      <t xml:space="preserve">- </t>
    </r>
    <r>
      <rPr>
        <b/>
        <sz val="11"/>
        <rFont val="Calibri"/>
        <family val="2"/>
        <scheme val="minor"/>
      </rPr>
      <t>Expired Prizes</t>
    </r>
    <r>
      <rPr>
        <sz val="11"/>
        <rFont val="Calibri"/>
        <family val="2"/>
        <scheme val="minor"/>
      </rPr>
      <t xml:space="preserve"> are included in the Prizes Paid total in the month they expire. Funds are transferred to the Problem Gambling Fund.</t>
    </r>
  </si>
  <si>
    <r>
      <rPr>
        <b/>
        <sz val="11"/>
        <rFont val="Calibri"/>
        <family val="2"/>
        <scheme val="minor"/>
      </rPr>
      <t>- Hold Percentage</t>
    </r>
    <r>
      <rPr>
        <sz val="11"/>
        <rFont val="Calibri"/>
        <family val="2"/>
        <scheme val="minor"/>
      </rPr>
      <t xml:space="preserve">  is determined based on wagers that were placed during the reporting period even if the sporting event has not concluded. As a result, the reported Hold will change as wagers are settled in future periods.</t>
    </r>
  </si>
  <si>
    <t>(Totals may not add due to rounding.)</t>
  </si>
  <si>
    <t>Bingo World</t>
  </si>
  <si>
    <t>Riverboat on the Potomac</t>
  </si>
  <si>
    <t>MGM National Harbor</t>
  </si>
  <si>
    <t>Live! Casino and Hotel</t>
  </si>
  <si>
    <t>Horseshoe Casino Baltimore</t>
  </si>
  <si>
    <t>Hollywood Casino Perryville</t>
  </si>
  <si>
    <t>RETAIL</t>
  </si>
  <si>
    <t>FYTD</t>
  </si>
  <si>
    <t>Contributions</t>
  </si>
  <si>
    <t>Other</t>
  </si>
  <si>
    <t>Promotion</t>
  </si>
  <si>
    <t>to the State</t>
  </si>
  <si>
    <t>Prizes</t>
  </si>
  <si>
    <t>Play</t>
  </si>
  <si>
    <t>Greenmount OTB</t>
  </si>
  <si>
    <t>Long Shot's</t>
  </si>
  <si>
    <t>BetMGM</t>
  </si>
  <si>
    <t>Bingo World / Arundel Amusements</t>
  </si>
  <si>
    <t>Draft Kings / Crown MD</t>
  </si>
  <si>
    <t>Caesars</t>
  </si>
  <si>
    <t>Live! Casino Mobile</t>
  </si>
  <si>
    <t>Hollywood Casino Mobile</t>
  </si>
  <si>
    <t>Riverboat on the Potomac Mobile</t>
  </si>
  <si>
    <t>MOBILE</t>
  </si>
  <si>
    <t>COMBINED STATEWIDE TOTALS</t>
  </si>
  <si>
    <t>Mobile and Retail</t>
  </si>
  <si>
    <r>
      <t xml:space="preserve">   </t>
    </r>
    <r>
      <rPr>
        <b/>
        <i/>
        <sz val="11"/>
        <rFont val="Calibri"/>
        <family val="2"/>
        <scheme val="minor"/>
      </rPr>
      <t>Note:</t>
    </r>
    <r>
      <rPr>
        <sz val="11"/>
        <rFont val="Calibri"/>
        <family val="2"/>
        <scheme val="minor"/>
      </rPr>
      <t xml:space="preserve"> Handle and prizes paid during the Controlled Demonstrations conducted by each Licensee are included in their initial monthly data.</t>
    </r>
  </si>
  <si>
    <t>Deductions</t>
  </si>
  <si>
    <r>
      <t>- Other Deductions</t>
    </r>
    <r>
      <rPr>
        <sz val="11"/>
        <color theme="1"/>
        <rFont val="Calibri"/>
        <family val="2"/>
      </rPr>
      <t xml:space="preserve"> include adjustments and federal excise taxes paid.  </t>
    </r>
    <r>
      <rPr>
        <b/>
        <sz val="11"/>
        <color theme="1"/>
        <rFont val="Calibri"/>
        <family val="2"/>
      </rPr>
      <t/>
    </r>
  </si>
  <si>
    <r>
      <t xml:space="preserve">- </t>
    </r>
    <r>
      <rPr>
        <b/>
        <sz val="11"/>
        <rFont val="Calibri"/>
        <family val="2"/>
        <scheme val="minor"/>
      </rPr>
      <t>Taxable Win</t>
    </r>
    <r>
      <rPr>
        <sz val="11"/>
        <color theme="1"/>
        <rFont val="Calibri"/>
        <family val="2"/>
      </rPr>
      <t xml:space="preserve"> is handle less prizes paid less promotional play redeemed less other deductions. A negative taxable win (a loss) is reflected as $0 taxable win. Losses may be carried forward and deducted from taxable win within the subsequent 3 months.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</si>
</sst>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7" formatCode="&quot;$&quot;#,##0.00_);\(&quot;$&quot;#,##0.00\)"/>
    <numFmt numFmtId="43" formatCode="_(* #,##0.00_);_(* \(#,##0.00\);_(* &quot;-&quot;??_);_(@_)"/>
    <numFmt numFmtId="164" formatCode="0.0%"/>
    <numFmt numFmtId="165" formatCode="&quot;$&quot;#,##0"/>
    <numFmt numFmtId="166" formatCode="mmmm\ yyyy"/>
    <numFmt numFmtId="167" formatCode="&quot;$&quot;#,##0.0"/>
    <numFmt numFmtId="168" formatCode="General_)"/>
    <numFmt numFmtId="169" formatCode="mmmm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8"/>
      <color theme="0"/>
      <name val="Calibri"/>
      <family val="2"/>
      <scheme val="minor"/>
    </font>
    <font>
      <sz val="10"/>
      <name val="Arial"/>
      <family val="2"/>
    </font>
    <font>
      <sz val="12"/>
      <name val="Helv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i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9" fontId="3" fillId="0" borderId="0" applyFont="0" applyFill="0" applyBorder="0" applyAlignment="0" applyProtection="0"/>
    <xf numFmtId="168" fontId="10" fillId="0" borderId="0"/>
    <xf numFmtId="43" fontId="9" fillId="0" borderId="0" applyFont="0" applyFill="0" applyBorder="0" applyAlignment="0" applyProtection="0"/>
  </cellStyleXfs>
  <cellXfs count="42">
    <xf numFmtId="0" fontId="0" fillId="0" borderId="0" xfId="0"/>
    <xf numFmtId="0" fontId="4" fillId="0" borderId="0" xfId="0" applyFont="1"/>
    <xf numFmtId="16" fontId="6" fillId="0" borderId="0" xfId="0" applyNumberFormat="1" applyFont="1"/>
    <xf numFmtId="0" fontId="5" fillId="0" borderId="0" xfId="0" applyFont="1"/>
    <xf numFmtId="167" fontId="8" fillId="0" borderId="0" xfId="0" applyNumberFormat="1" applyFont="1" applyBorder="1"/>
    <xf numFmtId="0" fontId="2" fillId="0" borderId="0" xfId="0" applyFont="1" applyBorder="1" applyAlignment="1">
      <alignment vertical="center"/>
    </xf>
    <xf numFmtId="166" fontId="2" fillId="0" borderId="0" xfId="0" quotePrefix="1" applyNumberFormat="1" applyFont="1" applyBorder="1" applyAlignment="1"/>
    <xf numFmtId="0" fontId="0" fillId="0" borderId="1" xfId="0" applyBorder="1"/>
    <xf numFmtId="0" fontId="0" fillId="0" borderId="1" xfId="0" applyBorder="1" applyAlignment="1">
      <alignment horizontal="center"/>
    </xf>
    <xf numFmtId="164" fontId="0" fillId="0" borderId="1" xfId="1" applyNumberFormat="1" applyFont="1" applyBorder="1" applyAlignment="1">
      <alignment horizontal="center"/>
    </xf>
    <xf numFmtId="165" fontId="0" fillId="0" borderId="0" xfId="0" applyNumberFormat="1"/>
    <xf numFmtId="7" fontId="0" fillId="0" borderId="0" xfId="0" applyNumberFormat="1"/>
    <xf numFmtId="7" fontId="0" fillId="0" borderId="1" xfId="0" applyNumberFormat="1" applyBorder="1" applyAlignment="1">
      <alignment horizontal="center"/>
    </xf>
    <xf numFmtId="169" fontId="0" fillId="0" borderId="1" xfId="0" applyNumberFormat="1" applyBorder="1" applyAlignment="1">
      <alignment horizontal="center"/>
    </xf>
    <xf numFmtId="169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7" fontId="1" fillId="0" borderId="1" xfId="0" applyNumberFormat="1" applyFont="1" applyBorder="1" applyAlignment="1">
      <alignment horizontal="center"/>
    </xf>
    <xf numFmtId="0" fontId="6" fillId="0" borderId="0" xfId="0" quotePrefix="1" applyFont="1" applyAlignment="1"/>
    <xf numFmtId="169" fontId="0" fillId="2" borderId="1" xfId="0" applyNumberFormat="1" applyFill="1" applyBorder="1" applyAlignment="1">
      <alignment horizontal="center"/>
    </xf>
    <xf numFmtId="7" fontId="0" fillId="2" borderId="1" xfId="0" applyNumberFormat="1" applyFill="1" applyBorder="1" applyAlignment="1">
      <alignment horizontal="center"/>
    </xf>
    <xf numFmtId="164" fontId="0" fillId="2" borderId="1" xfId="1" applyNumberFormat="1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169" fontId="0" fillId="0" borderId="1" xfId="0" applyNumberFormat="1" applyFill="1" applyBorder="1" applyAlignment="1">
      <alignment horizontal="center"/>
    </xf>
    <xf numFmtId="7" fontId="0" fillId="0" borderId="1" xfId="0" applyNumberFormat="1" applyFill="1" applyBorder="1" applyAlignment="1">
      <alignment horizontal="center"/>
    </xf>
    <xf numFmtId="164" fontId="0" fillId="0" borderId="1" xfId="1" applyNumberFormat="1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166" fontId="2" fillId="0" borderId="0" xfId="0" quotePrefix="1" applyNumberFormat="1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wrapText="1"/>
    </xf>
    <xf numFmtId="0" fontId="0" fillId="0" borderId="0" xfId="0" quotePrefix="1" applyAlignment="1">
      <alignment wrapText="1"/>
    </xf>
    <xf numFmtId="0" fontId="6" fillId="0" borderId="0" xfId="0" quotePrefix="1" applyFont="1" applyAlignment="1">
      <alignment horizontal="left" wrapText="1"/>
    </xf>
    <xf numFmtId="0" fontId="6" fillId="0" borderId="0" xfId="0" quotePrefix="1" applyFont="1" applyAlignment="1">
      <alignment wrapText="1"/>
    </xf>
    <xf numFmtId="16" fontId="1" fillId="0" borderId="1" xfId="0" applyNumberFormat="1" applyFont="1" applyBorder="1" applyAlignment="1">
      <alignment horizontal="center" vertical="center"/>
    </xf>
    <xf numFmtId="0" fontId="11" fillId="0" borderId="0" xfId="0" quotePrefix="1" applyFont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166" fontId="2" fillId="0" borderId="0" xfId="0" quotePrefix="1" applyNumberFormat="1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</cellXfs>
  <cellStyles count="4">
    <cellStyle name="Comma 2" xfId="3" xr:uid="{00000000-0005-0000-0000-000000000000}"/>
    <cellStyle name="Normal" xfId="0" builtinId="0"/>
    <cellStyle name="Normal 2" xfId="2" xr:uid="{00000000-0005-0000-0000-000002000000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R72"/>
  <sheetViews>
    <sheetView tabSelected="1" zoomScaleNormal="100" workbookViewId="0">
      <pane ySplit="2" topLeftCell="A48" activePane="bottomLeft" state="frozen"/>
      <selection pane="bottomLeft" activeCell="B21" sqref="B21"/>
    </sheetView>
  </sheetViews>
  <sheetFormatPr defaultRowHeight="15" x14ac:dyDescent="0.25"/>
  <cols>
    <col min="1" max="1" width="26.140625" customWidth="1"/>
    <col min="2" max="2" width="11" customWidth="1"/>
    <col min="3" max="4" width="15.5703125" bestFit="1" customWidth="1"/>
    <col min="5" max="5" width="8.85546875" customWidth="1"/>
    <col min="6" max="6" width="15.5703125" bestFit="1" customWidth="1"/>
    <col min="7" max="7" width="15.28515625" customWidth="1"/>
    <col min="8" max="8" width="15.28515625" bestFit="1" customWidth="1"/>
    <col min="9" max="9" width="14.5703125" bestFit="1" customWidth="1"/>
    <col min="10" max="10" width="13.5703125" bestFit="1" customWidth="1"/>
    <col min="11" max="11" width="12.7109375" customWidth="1"/>
    <col min="12" max="12" width="8.85546875" customWidth="1"/>
    <col min="13" max="13" width="14.28515625" bestFit="1" customWidth="1"/>
    <col min="14" max="14" width="12.140625" customWidth="1"/>
    <col min="15" max="15" width="12.5703125" bestFit="1" customWidth="1"/>
    <col min="16" max="16" width="13.42578125" customWidth="1"/>
    <col min="17" max="17" width="10.28515625" customWidth="1"/>
    <col min="22" max="24" width="9.140625" style="1"/>
    <col min="25" max="26" width="12.85546875" style="1" bestFit="1" customWidth="1"/>
    <col min="27" max="27" width="10.42578125" style="1" customWidth="1"/>
    <col min="28" max="31" width="13.140625" style="1" customWidth="1"/>
    <col min="32" max="32" width="3.5703125" style="1" customWidth="1"/>
    <col min="33" max="34" width="11.7109375" style="1" bestFit="1" customWidth="1"/>
    <col min="35" max="36" width="9.42578125" style="1" bestFit="1" customWidth="1"/>
    <col min="37" max="37" width="10.85546875" style="1" bestFit="1" customWidth="1"/>
    <col min="38" max="38" width="9.5703125" style="1" bestFit="1" customWidth="1"/>
    <col min="39" max="39" width="9.28515625" style="1" bestFit="1" customWidth="1"/>
    <col min="40" max="44" width="9.140625" style="1"/>
  </cols>
  <sheetData>
    <row r="1" spans="1:39" ht="23.25" x14ac:dyDescent="0.25">
      <c r="A1" s="39" t="s">
        <v>5</v>
      </c>
      <c r="B1" s="39"/>
      <c r="C1" s="39"/>
      <c r="D1" s="39"/>
      <c r="E1" s="39"/>
      <c r="F1" s="39"/>
      <c r="G1" s="39"/>
      <c r="H1" s="39"/>
      <c r="I1" s="39"/>
      <c r="J1" s="39"/>
      <c r="L1" s="5"/>
      <c r="M1" s="5"/>
      <c r="N1" s="5"/>
      <c r="O1" s="5"/>
      <c r="P1" s="5"/>
      <c r="Q1" s="28"/>
    </row>
    <row r="2" spans="1:39" ht="23.25" x14ac:dyDescent="0.35">
      <c r="A2" s="38">
        <v>44926</v>
      </c>
      <c r="B2" s="38"/>
      <c r="C2" s="38"/>
      <c r="D2" s="38"/>
      <c r="E2" s="38"/>
      <c r="F2" s="38"/>
      <c r="G2" s="38"/>
      <c r="H2" s="38"/>
      <c r="I2" s="38"/>
      <c r="J2" s="38"/>
      <c r="L2" s="6"/>
      <c r="M2" s="6"/>
      <c r="N2" s="6"/>
      <c r="O2" s="6"/>
      <c r="P2" s="6"/>
      <c r="Q2" s="27"/>
    </row>
    <row r="3" spans="1:39" ht="23.25" x14ac:dyDescent="0.35">
      <c r="A3" s="38" t="s">
        <v>21</v>
      </c>
      <c r="B3" s="38"/>
      <c r="C3" s="38"/>
      <c r="D3" s="38"/>
      <c r="E3" s="38"/>
      <c r="F3" s="38"/>
      <c r="G3" s="38"/>
      <c r="H3" s="38"/>
      <c r="I3" s="38"/>
      <c r="J3" s="38"/>
    </row>
    <row r="4" spans="1:39" x14ac:dyDescent="0.25">
      <c r="A4" s="40" t="s">
        <v>2</v>
      </c>
      <c r="B4" s="15" t="s">
        <v>3</v>
      </c>
      <c r="C4" s="16"/>
      <c r="D4" s="16"/>
      <c r="E4" s="16"/>
      <c r="F4" s="16" t="s">
        <v>25</v>
      </c>
      <c r="G4" s="16" t="s">
        <v>24</v>
      </c>
      <c r="H4" s="16"/>
      <c r="I4" s="16" t="s">
        <v>23</v>
      </c>
      <c r="J4" s="16" t="s">
        <v>11</v>
      </c>
    </row>
    <row r="5" spans="1:39" ht="15" customHeight="1" x14ac:dyDescent="0.25">
      <c r="A5" s="41"/>
      <c r="B5" s="15" t="s">
        <v>22</v>
      </c>
      <c r="C5" s="29" t="s">
        <v>7</v>
      </c>
      <c r="D5" s="29" t="s">
        <v>0</v>
      </c>
      <c r="E5" s="29" t="s">
        <v>8</v>
      </c>
      <c r="F5" s="29" t="s">
        <v>28</v>
      </c>
      <c r="G5" s="29" t="s">
        <v>42</v>
      </c>
      <c r="H5" s="29" t="s">
        <v>1</v>
      </c>
      <c r="I5" s="29" t="s">
        <v>26</v>
      </c>
      <c r="J5" s="29" t="s">
        <v>27</v>
      </c>
    </row>
    <row r="6" spans="1:39" x14ac:dyDescent="0.25">
      <c r="A6" s="37" t="s">
        <v>15</v>
      </c>
      <c r="B6" s="19">
        <v>44926</v>
      </c>
      <c r="C6" s="20">
        <v>647922.18000000005</v>
      </c>
      <c r="D6" s="20">
        <v>506081.75</v>
      </c>
      <c r="E6" s="21">
        <f t="shared" ref="E6:E23" si="0">IF(C6=0,"N/A",+(C6-D6)/C6)</f>
        <v>0.21891584264023811</v>
      </c>
      <c r="F6" s="20">
        <v>0</v>
      </c>
      <c r="G6" s="20">
        <v>1609.7954500000001</v>
      </c>
      <c r="H6" s="20">
        <v>140230.63455000005</v>
      </c>
      <c r="I6" s="20">
        <v>21034.595182500005</v>
      </c>
      <c r="J6" s="20">
        <v>0</v>
      </c>
    </row>
    <row r="7" spans="1:39" x14ac:dyDescent="0.25">
      <c r="A7" s="37"/>
      <c r="B7" s="22" t="s">
        <v>22</v>
      </c>
      <c r="C7" s="20">
        <v>4002727.7399999998</v>
      </c>
      <c r="D7" s="20">
        <v>3141954.62</v>
      </c>
      <c r="E7" s="21">
        <f t="shared" si="0"/>
        <v>0.21504663217488773</v>
      </c>
      <c r="F7" s="20">
        <v>0</v>
      </c>
      <c r="G7" s="20">
        <v>9902.449349999999</v>
      </c>
      <c r="H7" s="20">
        <v>850870.67064999964</v>
      </c>
      <c r="I7" s="20">
        <v>127630.6005975</v>
      </c>
      <c r="J7" s="20">
        <v>0</v>
      </c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</row>
    <row r="8" spans="1:39" x14ac:dyDescent="0.25">
      <c r="A8" s="36" t="s">
        <v>29</v>
      </c>
      <c r="B8" s="23">
        <v>44926</v>
      </c>
      <c r="C8" s="24">
        <v>135808.9</v>
      </c>
      <c r="D8" s="24">
        <v>117367.94</v>
      </c>
      <c r="E8" s="25">
        <f t="shared" si="0"/>
        <v>0.13578609354762458</v>
      </c>
      <c r="F8" s="24">
        <v>0</v>
      </c>
      <c r="G8" s="24">
        <v>339.52224999999999</v>
      </c>
      <c r="H8" s="24">
        <v>18101.43774999999</v>
      </c>
      <c r="I8" s="24">
        <v>2715.2156624999984</v>
      </c>
      <c r="J8" s="24">
        <v>0</v>
      </c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</row>
    <row r="9" spans="1:39" x14ac:dyDescent="0.25">
      <c r="A9" s="36"/>
      <c r="B9" s="26" t="s">
        <v>22</v>
      </c>
      <c r="C9" s="24">
        <v>341605.56999999995</v>
      </c>
      <c r="D9" s="24">
        <v>307464.95999999996</v>
      </c>
      <c r="E9" s="25">
        <f t="shared" si="0"/>
        <v>9.9941608094973364E-2</v>
      </c>
      <c r="F9" s="24">
        <v>0</v>
      </c>
      <c r="G9" s="24">
        <v>854.01392499999997</v>
      </c>
      <c r="H9" s="24">
        <v>33286.596074999987</v>
      </c>
      <c r="I9" s="24">
        <v>4992.9894112499969</v>
      </c>
      <c r="J9" s="24">
        <v>0</v>
      </c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</row>
    <row r="10" spans="1:39" x14ac:dyDescent="0.25">
      <c r="A10" s="37" t="s">
        <v>20</v>
      </c>
      <c r="B10" s="19">
        <v>44926</v>
      </c>
      <c r="C10" s="20">
        <v>1065785.8899999999</v>
      </c>
      <c r="D10" s="20">
        <v>964327.44</v>
      </c>
      <c r="E10" s="21">
        <f t="shared" si="0"/>
        <v>9.5195902809334404E-2</v>
      </c>
      <c r="F10" s="20">
        <v>0</v>
      </c>
      <c r="G10" s="20">
        <v>2564.2047249999996</v>
      </c>
      <c r="H10" s="20">
        <v>98894.24527499995</v>
      </c>
      <c r="I10" s="20">
        <v>14834.136791249992</v>
      </c>
      <c r="J10" s="20">
        <v>13314.94</v>
      </c>
    </row>
    <row r="11" spans="1:39" x14ac:dyDescent="0.25">
      <c r="A11" s="37"/>
      <c r="B11" s="22" t="s">
        <v>22</v>
      </c>
      <c r="C11" s="20">
        <v>13135186.619999999</v>
      </c>
      <c r="D11" s="20">
        <v>11690539.6</v>
      </c>
      <c r="E11" s="21">
        <f t="shared" si="0"/>
        <v>0.10998298401031775</v>
      </c>
      <c r="F11" s="20">
        <v>0</v>
      </c>
      <c r="G11" s="20">
        <v>32676.386549999996</v>
      </c>
      <c r="H11" s="20">
        <v>1411970.6334499996</v>
      </c>
      <c r="I11" s="20">
        <v>211795.5950174999</v>
      </c>
      <c r="J11" s="20">
        <v>64387.610000000008</v>
      </c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</row>
    <row r="12" spans="1:39" x14ac:dyDescent="0.25">
      <c r="A12" s="36" t="s">
        <v>19</v>
      </c>
      <c r="B12" s="23">
        <v>44926</v>
      </c>
      <c r="C12" s="24">
        <v>2693283.5</v>
      </c>
      <c r="D12" s="24">
        <v>2182294.7599999998</v>
      </c>
      <c r="E12" s="25">
        <f t="shared" si="0"/>
        <v>0.18972705249930066</v>
      </c>
      <c r="F12" s="24">
        <v>0</v>
      </c>
      <c r="G12" s="24">
        <v>6669.0387499999997</v>
      </c>
      <c r="H12" s="24">
        <v>504319.70125000022</v>
      </c>
      <c r="I12" s="24">
        <v>75647.955187500032</v>
      </c>
      <c r="J12" s="24">
        <v>46346.41</v>
      </c>
    </row>
    <row r="13" spans="1:39" x14ac:dyDescent="0.25">
      <c r="A13" s="36"/>
      <c r="B13" s="26" t="s">
        <v>22</v>
      </c>
      <c r="C13" s="24">
        <v>24598028.899999999</v>
      </c>
      <c r="D13" s="24">
        <v>20900765.039999999</v>
      </c>
      <c r="E13" s="25">
        <f t="shared" si="0"/>
        <v>0.15030732238874633</v>
      </c>
      <c r="F13" s="24">
        <v>0</v>
      </c>
      <c r="G13" s="24">
        <v>61435.822250000005</v>
      </c>
      <c r="H13" s="24">
        <v>3635828.0377499992</v>
      </c>
      <c r="I13" s="24">
        <v>545374.20566249988</v>
      </c>
      <c r="J13" s="24">
        <v>269949.08999999997</v>
      </c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</row>
    <row r="14" spans="1:39" x14ac:dyDescent="0.25">
      <c r="A14" s="37" t="s">
        <v>18</v>
      </c>
      <c r="B14" s="19">
        <v>44926</v>
      </c>
      <c r="C14" s="20">
        <v>5861506.2300000004</v>
      </c>
      <c r="D14" s="20">
        <v>5334526.12</v>
      </c>
      <c r="E14" s="21">
        <f t="shared" si="0"/>
        <v>8.9905237548472294E-2</v>
      </c>
      <c r="F14" s="20">
        <v>67468.5</v>
      </c>
      <c r="G14" s="20">
        <v>136980.24432500001</v>
      </c>
      <c r="H14" s="20">
        <v>322531.36567500036</v>
      </c>
      <c r="I14" s="20">
        <v>48379.704851250055</v>
      </c>
      <c r="J14" s="20">
        <v>59275.02</v>
      </c>
    </row>
    <row r="15" spans="1:39" x14ac:dyDescent="0.25">
      <c r="A15" s="37"/>
      <c r="B15" s="22" t="s">
        <v>22</v>
      </c>
      <c r="C15" s="20">
        <v>59619153.530000001</v>
      </c>
      <c r="D15" s="20">
        <v>49637428.589999996</v>
      </c>
      <c r="E15" s="21">
        <f t="shared" si="0"/>
        <v>0.16742480141012503</v>
      </c>
      <c r="F15" s="20">
        <v>67468.5</v>
      </c>
      <c r="G15" s="20">
        <v>269878.46257500001</v>
      </c>
      <c r="H15" s="20">
        <v>9644377.9774250053</v>
      </c>
      <c r="I15" s="20">
        <v>1446656.69661375</v>
      </c>
      <c r="J15" s="20">
        <v>390446.04000000004</v>
      </c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</row>
    <row r="16" spans="1:39" x14ac:dyDescent="0.25">
      <c r="A16" s="36" t="s">
        <v>30</v>
      </c>
      <c r="B16" s="23">
        <v>44926</v>
      </c>
      <c r="C16" s="24">
        <v>176838.38</v>
      </c>
      <c r="D16" s="24">
        <v>135140.46</v>
      </c>
      <c r="E16" s="25">
        <f t="shared" si="0"/>
        <v>0.23579677669519486</v>
      </c>
      <c r="F16" s="24">
        <v>0</v>
      </c>
      <c r="G16" s="24">
        <v>442.09595000000002</v>
      </c>
      <c r="H16" s="24">
        <v>41255.82405000001</v>
      </c>
      <c r="I16" s="24">
        <v>6188.3736075000015</v>
      </c>
      <c r="J16" s="24">
        <v>0</v>
      </c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</row>
    <row r="17" spans="1:39" x14ac:dyDescent="0.25">
      <c r="A17" s="36"/>
      <c r="B17" s="26" t="s">
        <v>22</v>
      </c>
      <c r="C17" s="24">
        <v>249527.85</v>
      </c>
      <c r="D17" s="24">
        <v>181542.21</v>
      </c>
      <c r="E17" s="25">
        <f t="shared" si="0"/>
        <v>0.27245712252159432</v>
      </c>
      <c r="F17" s="24">
        <v>0</v>
      </c>
      <c r="G17" s="24">
        <v>623.81962500000009</v>
      </c>
      <c r="H17" s="24">
        <v>67361.82037500001</v>
      </c>
      <c r="I17" s="24">
        <v>10104.273056250002</v>
      </c>
      <c r="J17" s="24">
        <v>0</v>
      </c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</row>
    <row r="18" spans="1:39" x14ac:dyDescent="0.25">
      <c r="A18" s="37" t="s">
        <v>17</v>
      </c>
      <c r="B18" s="19">
        <v>44926</v>
      </c>
      <c r="C18" s="20">
        <v>6856303.4000000004</v>
      </c>
      <c r="D18" s="20">
        <v>5512878.3499999996</v>
      </c>
      <c r="E18" s="21">
        <f t="shared" si="0"/>
        <v>0.19594014028025666</v>
      </c>
      <c r="F18" s="20">
        <v>0</v>
      </c>
      <c r="G18" s="20">
        <v>17140.7585</v>
      </c>
      <c r="H18" s="20">
        <v>1326284.2915000007</v>
      </c>
      <c r="I18" s="20">
        <v>198942.64372500012</v>
      </c>
      <c r="J18" s="20">
        <v>33195.800000000003</v>
      </c>
    </row>
    <row r="19" spans="1:39" x14ac:dyDescent="0.25">
      <c r="A19" s="37"/>
      <c r="B19" s="22" t="s">
        <v>22</v>
      </c>
      <c r="C19" s="20">
        <v>45226575.499999993</v>
      </c>
      <c r="D19" s="20">
        <v>38015547.799999997</v>
      </c>
      <c r="E19" s="21">
        <f t="shared" si="0"/>
        <v>0.15944226641700954</v>
      </c>
      <c r="F19" s="20">
        <v>0</v>
      </c>
      <c r="G19" s="20">
        <v>113066.43875</v>
      </c>
      <c r="H19" s="20">
        <v>7097961.2612499958</v>
      </c>
      <c r="I19" s="20">
        <v>1064694.1891874999</v>
      </c>
      <c r="J19" s="20">
        <v>282513.57</v>
      </c>
      <c r="Y19" s="4">
        <f>+C26</f>
        <v>157021424.65000001</v>
      </c>
      <c r="Z19" s="4">
        <f>+D26</f>
        <v>132196443.22999996</v>
      </c>
      <c r="AA19" s="4">
        <f>+F26</f>
        <v>67468.5</v>
      </c>
      <c r="AB19" s="4" t="e">
        <f>+#REF!</f>
        <v>#REF!</v>
      </c>
      <c r="AC19" s="4">
        <f>+H26</f>
        <v>24251232.529624999</v>
      </c>
      <c r="AD19" s="4">
        <f>+I26</f>
        <v>3637684.8801187505</v>
      </c>
      <c r="AE19" s="4">
        <f>+J26</f>
        <v>1068453.4400000002</v>
      </c>
      <c r="AF19" s="4"/>
      <c r="AG19" s="4"/>
      <c r="AH19" s="4"/>
      <c r="AI19" s="4"/>
      <c r="AJ19" s="4"/>
      <c r="AK19" s="4"/>
      <c r="AL19" s="4"/>
      <c r="AM19" s="4"/>
    </row>
    <row r="20" spans="1:39" x14ac:dyDescent="0.25">
      <c r="A20" s="36" t="s">
        <v>6</v>
      </c>
      <c r="B20" s="23">
        <v>44926</v>
      </c>
      <c r="C20" s="24">
        <v>1328883.1000000001</v>
      </c>
      <c r="D20" s="24">
        <v>1142168.1499999999</v>
      </c>
      <c r="E20" s="25">
        <f t="shared" si="0"/>
        <v>0.14050517310363883</v>
      </c>
      <c r="F20" s="24">
        <v>0</v>
      </c>
      <c r="G20" s="24">
        <v>3322.2077500000005</v>
      </c>
      <c r="H20" s="24">
        <v>183392.74225000018</v>
      </c>
      <c r="I20" s="24">
        <v>27508.911337500027</v>
      </c>
      <c r="J20" s="24">
        <v>5216.05</v>
      </c>
    </row>
    <row r="21" spans="1:39" x14ac:dyDescent="0.25">
      <c r="A21" s="36"/>
      <c r="B21" s="26" t="s">
        <v>22</v>
      </c>
      <c r="C21" s="24">
        <v>9641925.5399999991</v>
      </c>
      <c r="D21" s="24">
        <v>8126178.8599999994</v>
      </c>
      <c r="E21" s="25">
        <f t="shared" si="0"/>
        <v>0.15720373214995806</v>
      </c>
      <c r="F21" s="24">
        <v>0</v>
      </c>
      <c r="G21" s="24">
        <v>23790.553850000004</v>
      </c>
      <c r="H21" s="24">
        <v>1491956.1261499997</v>
      </c>
      <c r="I21" s="24">
        <v>223793.41892250002</v>
      </c>
      <c r="J21" s="24">
        <v>61157.13</v>
      </c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</row>
    <row r="22" spans="1:39" x14ac:dyDescent="0.25">
      <c r="A22" s="37" t="s">
        <v>16</v>
      </c>
      <c r="B22" s="19">
        <v>44926</v>
      </c>
      <c r="C22" s="20">
        <v>84997.8</v>
      </c>
      <c r="D22" s="20">
        <v>91249.600000000006</v>
      </c>
      <c r="E22" s="21">
        <f t="shared" si="0"/>
        <v>-7.3552491946850415E-2</v>
      </c>
      <c r="F22" s="20">
        <v>0</v>
      </c>
      <c r="G22" s="20">
        <v>212.49450000000002</v>
      </c>
      <c r="H22" s="20">
        <v>0</v>
      </c>
      <c r="I22" s="20">
        <v>0</v>
      </c>
      <c r="J22" s="20">
        <v>0</v>
      </c>
    </row>
    <row r="23" spans="1:39" x14ac:dyDescent="0.25">
      <c r="A23" s="37"/>
      <c r="B23" s="22" t="s">
        <v>22</v>
      </c>
      <c r="C23" s="20">
        <v>206693.40000000002</v>
      </c>
      <c r="D23" s="20">
        <v>195021.55</v>
      </c>
      <c r="E23" s="21">
        <f t="shared" si="0"/>
        <v>5.6469388959686347E-2</v>
      </c>
      <c r="F23" s="20">
        <v>0</v>
      </c>
      <c r="G23" s="20">
        <v>516.73350000000005</v>
      </c>
      <c r="H23" s="20">
        <v>17619.406500000034</v>
      </c>
      <c r="I23" s="20">
        <v>2642.91165</v>
      </c>
      <c r="J23" s="20">
        <v>0</v>
      </c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</row>
    <row r="24" spans="1:39" ht="7.5" customHeight="1" x14ac:dyDescent="0.25">
      <c r="A24" s="7"/>
      <c r="B24" s="7"/>
      <c r="C24" s="8"/>
      <c r="D24" s="8"/>
      <c r="E24" s="9"/>
      <c r="F24" s="8"/>
      <c r="G24" s="8"/>
      <c r="H24" s="8"/>
      <c r="I24" s="8"/>
      <c r="J24" s="8"/>
    </row>
    <row r="25" spans="1:39" x14ac:dyDescent="0.25">
      <c r="A25" s="33" t="s">
        <v>4</v>
      </c>
      <c r="B25" s="14">
        <f>+B18</f>
        <v>44926</v>
      </c>
      <c r="C25" s="17">
        <f>+C18+C14+C12+C20+C10+C6+C22+C8+C16</f>
        <v>18851329.379999999</v>
      </c>
      <c r="D25" s="17">
        <f>+D18+D14+D12+D20+D10+D6+D22+D8+D16</f>
        <v>15986034.569999998</v>
      </c>
      <c r="E25" s="9">
        <f t="shared" ref="E25:E26" si="1">+(C25-D25)/C25</f>
        <v>0.1519943104405086</v>
      </c>
      <c r="F25" s="17">
        <f t="shared" ref="F25:J26" si="2">+F18+F14+F12+F20+F10+F6+F22+F8+F16</f>
        <v>67468.5</v>
      </c>
      <c r="G25" s="17">
        <f t="shared" si="2"/>
        <v>169280.3622</v>
      </c>
      <c r="H25" s="17">
        <f t="shared" si="2"/>
        <v>2635010.2423000019</v>
      </c>
      <c r="I25" s="17">
        <f t="shared" si="2"/>
        <v>395251.5363450002</v>
      </c>
      <c r="J25" s="17">
        <f t="shared" si="2"/>
        <v>157348.22</v>
      </c>
    </row>
    <row r="26" spans="1:39" x14ac:dyDescent="0.25">
      <c r="A26" s="33"/>
      <c r="B26" s="15" t="str">
        <f>+B23</f>
        <v>FYTD</v>
      </c>
      <c r="C26" s="17">
        <f>+C19+C15+C13+C21+C11+C7+C23+C9+C17</f>
        <v>157021424.65000001</v>
      </c>
      <c r="D26" s="17">
        <f>+D19+D15+D13+D21+D11+D7+D23+D9+D17</f>
        <v>132196443.22999996</v>
      </c>
      <c r="E26" s="9">
        <f t="shared" si="1"/>
        <v>0.15809932609728136</v>
      </c>
      <c r="F26" s="17">
        <f t="shared" si="2"/>
        <v>67468.5</v>
      </c>
      <c r="G26" s="17">
        <f t="shared" si="2"/>
        <v>512744.680375</v>
      </c>
      <c r="H26" s="17">
        <f t="shared" si="2"/>
        <v>24251232.529624999</v>
      </c>
      <c r="I26" s="17">
        <f t="shared" si="2"/>
        <v>3637684.8801187505</v>
      </c>
      <c r="J26" s="17">
        <f t="shared" si="2"/>
        <v>1068453.4400000002</v>
      </c>
    </row>
    <row r="27" spans="1:39" x14ac:dyDescent="0.25">
      <c r="A27" s="2" t="s">
        <v>14</v>
      </c>
      <c r="I27" s="10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</row>
    <row r="28" spans="1:39" x14ac:dyDescent="0.25"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</row>
    <row r="29" spans="1:39" ht="15" customHeight="1" x14ac:dyDescent="0.25">
      <c r="A29" s="31" t="s">
        <v>10</v>
      </c>
      <c r="B29" s="31"/>
      <c r="C29" s="31"/>
      <c r="D29" s="31"/>
      <c r="E29" s="31"/>
      <c r="F29" s="31"/>
      <c r="G29" s="31"/>
      <c r="H29" s="31"/>
      <c r="I29" s="31"/>
      <c r="J29" s="31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</row>
    <row r="30" spans="1:39" ht="29.25" customHeight="1" x14ac:dyDescent="0.25">
      <c r="A30" s="31" t="s">
        <v>13</v>
      </c>
      <c r="B30" s="31"/>
      <c r="C30" s="31"/>
      <c r="D30" s="31"/>
      <c r="E30" s="31"/>
      <c r="F30" s="31"/>
      <c r="G30" s="31"/>
      <c r="H30" s="31"/>
      <c r="I30" s="31"/>
      <c r="J30" s="31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</row>
    <row r="31" spans="1:39" x14ac:dyDescent="0.25">
      <c r="A31" s="34" t="s">
        <v>43</v>
      </c>
      <c r="B31" s="35"/>
      <c r="C31" s="35"/>
      <c r="D31" s="35"/>
      <c r="E31" s="35"/>
      <c r="F31" s="35"/>
      <c r="G31" s="35"/>
      <c r="H31" s="35"/>
      <c r="I31" s="35"/>
      <c r="J31" s="35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</row>
    <row r="32" spans="1:39" ht="30" customHeight="1" x14ac:dyDescent="0.25">
      <c r="A32" s="31" t="s">
        <v>44</v>
      </c>
      <c r="B32" s="31"/>
      <c r="C32" s="31"/>
      <c r="D32" s="31"/>
      <c r="E32" s="31"/>
      <c r="F32" s="31"/>
      <c r="G32" s="31"/>
      <c r="H32" s="31"/>
      <c r="I32" s="31"/>
      <c r="J32" s="31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</row>
    <row r="33" spans="1:39" ht="15" customHeight="1" x14ac:dyDescent="0.25">
      <c r="A33" s="31" t="s">
        <v>9</v>
      </c>
      <c r="B33" s="31"/>
      <c r="C33" s="31"/>
      <c r="D33" s="31"/>
      <c r="E33" s="31"/>
      <c r="F33" s="31"/>
      <c r="G33" s="31"/>
      <c r="H33" s="31"/>
      <c r="I33" s="31"/>
      <c r="J33" s="31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</row>
    <row r="34" spans="1:39" x14ac:dyDescent="0.25">
      <c r="A34" s="31" t="s">
        <v>12</v>
      </c>
      <c r="B34" s="31"/>
      <c r="C34" s="31"/>
      <c r="D34" s="31"/>
      <c r="E34" s="31"/>
      <c r="F34" s="31"/>
      <c r="G34" s="31"/>
      <c r="H34" s="31"/>
      <c r="I34" s="31"/>
      <c r="J34" s="30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</row>
    <row r="35" spans="1:39" ht="15" customHeight="1" x14ac:dyDescent="0.25">
      <c r="A35" s="32" t="s">
        <v>41</v>
      </c>
      <c r="B35" s="32"/>
      <c r="C35" s="32"/>
      <c r="D35" s="32"/>
      <c r="E35" s="32"/>
      <c r="F35" s="32"/>
      <c r="G35" s="32"/>
      <c r="H35" s="32"/>
      <c r="I35" s="32"/>
      <c r="J35" s="32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</row>
    <row r="36" spans="1:39" x14ac:dyDescent="0.25"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</row>
    <row r="37" spans="1:39" ht="23.25" x14ac:dyDescent="0.25">
      <c r="A37" s="39" t="s">
        <v>5</v>
      </c>
      <c r="B37" s="39"/>
      <c r="C37" s="39"/>
      <c r="D37" s="39"/>
      <c r="E37" s="39"/>
      <c r="F37" s="39"/>
      <c r="G37" s="39"/>
      <c r="H37" s="39"/>
      <c r="I37" s="39"/>
      <c r="J37" s="39"/>
    </row>
    <row r="38" spans="1:39" ht="23.25" x14ac:dyDescent="0.35">
      <c r="A38" s="38">
        <f>+A2</f>
        <v>44926</v>
      </c>
      <c r="B38" s="38"/>
      <c r="C38" s="38"/>
      <c r="D38" s="38"/>
      <c r="E38" s="38"/>
      <c r="F38" s="38"/>
      <c r="G38" s="38"/>
      <c r="H38" s="38"/>
      <c r="I38" s="38"/>
      <c r="J38" s="38"/>
    </row>
    <row r="39" spans="1:39" ht="23.25" x14ac:dyDescent="0.35">
      <c r="A39" s="38" t="s">
        <v>38</v>
      </c>
      <c r="B39" s="38"/>
      <c r="C39" s="38"/>
      <c r="D39" s="38"/>
      <c r="E39" s="38"/>
      <c r="F39" s="38"/>
      <c r="G39" s="38"/>
      <c r="H39" s="38"/>
      <c r="I39" s="38"/>
      <c r="J39" s="38"/>
    </row>
    <row r="40" spans="1:39" x14ac:dyDescent="0.25">
      <c r="A40" s="40" t="s">
        <v>2</v>
      </c>
      <c r="B40" s="15" t="s">
        <v>3</v>
      </c>
      <c r="C40" s="16"/>
      <c r="D40" s="16"/>
      <c r="E40" s="16"/>
      <c r="F40" s="16" t="s">
        <v>25</v>
      </c>
      <c r="G40" s="16" t="s">
        <v>24</v>
      </c>
      <c r="H40" s="16"/>
      <c r="I40" s="16" t="s">
        <v>23</v>
      </c>
      <c r="J40" s="16" t="s">
        <v>11</v>
      </c>
    </row>
    <row r="41" spans="1:39" x14ac:dyDescent="0.25">
      <c r="A41" s="41"/>
      <c r="B41" s="15" t="s">
        <v>22</v>
      </c>
      <c r="C41" s="29" t="s">
        <v>7</v>
      </c>
      <c r="D41" s="29" t="s">
        <v>0</v>
      </c>
      <c r="E41" s="29" t="s">
        <v>8</v>
      </c>
      <c r="F41" s="29" t="s">
        <v>28</v>
      </c>
      <c r="G41" s="29" t="s">
        <v>42</v>
      </c>
      <c r="H41" s="29" t="s">
        <v>1</v>
      </c>
      <c r="I41" s="29" t="s">
        <v>26</v>
      </c>
      <c r="J41" s="29" t="s">
        <v>27</v>
      </c>
    </row>
    <row r="42" spans="1:39" x14ac:dyDescent="0.25">
      <c r="A42" s="37" t="s">
        <v>31</v>
      </c>
      <c r="B42" s="19">
        <v>44926</v>
      </c>
      <c r="C42" s="20">
        <v>42331149.850000001</v>
      </c>
      <c r="D42" s="20">
        <v>36302244.590000004</v>
      </c>
      <c r="E42" s="21">
        <f t="shared" ref="E42:E55" si="3">IF(C42=0,"N/A",+(C42-D42)/C42)</f>
        <v>0.14242243079536848</v>
      </c>
      <c r="F42" s="20">
        <v>4989736.3600000003</v>
      </c>
      <c r="G42" s="20">
        <v>92723.773725000006</v>
      </c>
      <c r="H42" s="20">
        <v>0</v>
      </c>
      <c r="I42" s="20">
        <v>0</v>
      </c>
      <c r="J42" s="20">
        <v>0</v>
      </c>
      <c r="M42" s="11"/>
    </row>
    <row r="43" spans="1:39" x14ac:dyDescent="0.25">
      <c r="A43" s="37"/>
      <c r="B43" s="22" t="s">
        <v>22</v>
      </c>
      <c r="C43" s="20">
        <v>57406594.719999999</v>
      </c>
      <c r="D43" s="20">
        <v>47463248.740000002</v>
      </c>
      <c r="E43" s="21">
        <f t="shared" si="3"/>
        <v>0.17320912394296425</v>
      </c>
      <c r="F43" s="20">
        <v>10801918.52</v>
      </c>
      <c r="G43" s="20">
        <v>115857.84049999999</v>
      </c>
      <c r="H43" s="20">
        <v>0</v>
      </c>
      <c r="I43" s="20">
        <v>0</v>
      </c>
      <c r="J43" s="20">
        <v>0</v>
      </c>
    </row>
    <row r="44" spans="1:39" x14ac:dyDescent="0.25">
      <c r="A44" s="36" t="s">
        <v>32</v>
      </c>
      <c r="B44" s="13">
        <v>44926</v>
      </c>
      <c r="C44" s="12">
        <v>3230505.86</v>
      </c>
      <c r="D44" s="12">
        <v>2975343.9</v>
      </c>
      <c r="E44" s="25">
        <f t="shared" si="3"/>
        <v>7.8985140735822704E-2</v>
      </c>
      <c r="F44" s="12">
        <v>193674.52</v>
      </c>
      <c r="G44" s="24">
        <v>8076.2646500000001</v>
      </c>
      <c r="H44" s="12">
        <v>53411.175349999976</v>
      </c>
      <c r="I44" s="12">
        <v>8011.6763024999964</v>
      </c>
      <c r="J44" s="12">
        <v>0</v>
      </c>
    </row>
    <row r="45" spans="1:39" x14ac:dyDescent="0.25">
      <c r="A45" s="36"/>
      <c r="B45" s="8" t="s">
        <v>22</v>
      </c>
      <c r="C45" s="12">
        <v>3861681.75</v>
      </c>
      <c r="D45" s="12">
        <v>3519308.16</v>
      </c>
      <c r="E45" s="25">
        <f t="shared" si="3"/>
        <v>8.8659193627232444E-2</v>
      </c>
      <c r="F45" s="12">
        <v>250897.21999999997</v>
      </c>
      <c r="G45" s="24">
        <v>9654.2043750000012</v>
      </c>
      <c r="H45" s="12">
        <v>81822.165624999878</v>
      </c>
      <c r="I45" s="12">
        <v>12273.324843749997</v>
      </c>
      <c r="J45" s="12">
        <v>0</v>
      </c>
    </row>
    <row r="46" spans="1:39" x14ac:dyDescent="0.25">
      <c r="A46" s="37" t="s">
        <v>34</v>
      </c>
      <c r="B46" s="19">
        <v>44926</v>
      </c>
      <c r="C46" s="20">
        <v>15562484.98</v>
      </c>
      <c r="D46" s="20">
        <v>13679949.73</v>
      </c>
      <c r="E46" s="21">
        <f t="shared" si="3"/>
        <v>0.12096623723134992</v>
      </c>
      <c r="F46" s="20">
        <v>1526951.1199999994</v>
      </c>
      <c r="G46" s="20">
        <v>38372.492449999998</v>
      </c>
      <c r="H46" s="20">
        <v>225801.33755000061</v>
      </c>
      <c r="I46" s="20">
        <v>33870.200632500084</v>
      </c>
      <c r="J46" s="20">
        <v>0</v>
      </c>
    </row>
    <row r="47" spans="1:39" x14ac:dyDescent="0.25">
      <c r="A47" s="37"/>
      <c r="B47" s="22" t="s">
        <v>22</v>
      </c>
      <c r="C47" s="20">
        <v>19031731.100000001</v>
      </c>
      <c r="D47" s="20">
        <v>16524525.67</v>
      </c>
      <c r="E47" s="21">
        <f t="shared" si="3"/>
        <v>0.13173817015520997</v>
      </c>
      <c r="F47" s="20">
        <v>2234741.5799999991</v>
      </c>
      <c r="G47" s="20">
        <v>47308.887749999994</v>
      </c>
      <c r="H47" s="20">
        <v>225801.33755000221</v>
      </c>
      <c r="I47" s="20">
        <v>33870.200632500084</v>
      </c>
      <c r="J47" s="20">
        <v>0</v>
      </c>
    </row>
    <row r="48" spans="1:39" x14ac:dyDescent="0.25">
      <c r="A48" s="36" t="s">
        <v>33</v>
      </c>
      <c r="B48" s="13">
        <v>44926</v>
      </c>
      <c r="C48" s="12">
        <v>157846565.61000001</v>
      </c>
      <c r="D48" s="12">
        <v>131591991.08</v>
      </c>
      <c r="E48" s="25">
        <f t="shared" si="3"/>
        <v>0.16632971663677881</v>
      </c>
      <c r="F48" s="12">
        <v>22548980.5</v>
      </c>
      <c r="G48" s="24">
        <v>338243.96277500002</v>
      </c>
      <c r="H48" s="12">
        <v>0</v>
      </c>
      <c r="I48" s="12">
        <v>0</v>
      </c>
      <c r="J48" s="12">
        <v>0</v>
      </c>
    </row>
    <row r="49" spans="1:10" x14ac:dyDescent="0.25">
      <c r="A49" s="36"/>
      <c r="B49" s="8" t="s">
        <v>22</v>
      </c>
      <c r="C49" s="12">
        <v>227445224.86000001</v>
      </c>
      <c r="D49" s="12">
        <v>191603164.23000002</v>
      </c>
      <c r="E49" s="25">
        <f t="shared" si="3"/>
        <v>0.15758546107996751</v>
      </c>
      <c r="F49" s="12">
        <v>49186776.640000001</v>
      </c>
      <c r="G49" s="24">
        <v>445646.12054999999</v>
      </c>
      <c r="H49" s="12">
        <v>0</v>
      </c>
      <c r="I49" s="12">
        <v>0</v>
      </c>
      <c r="J49" s="12">
        <v>0</v>
      </c>
    </row>
    <row r="50" spans="1:10" x14ac:dyDescent="0.25">
      <c r="A50" s="37" t="s">
        <v>36</v>
      </c>
      <c r="B50" s="19">
        <v>44926</v>
      </c>
      <c r="C50" s="20">
        <v>16352987.530000001</v>
      </c>
      <c r="D50" s="20">
        <v>14456051.119999999</v>
      </c>
      <c r="E50" s="21">
        <f t="shared" si="3"/>
        <v>0.11599937971701015</v>
      </c>
      <c r="F50" s="20">
        <v>1298877.9100000006</v>
      </c>
      <c r="G50" s="20">
        <v>40882.468825000004</v>
      </c>
      <c r="H50" s="20">
        <v>19396.574000001419</v>
      </c>
      <c r="I50" s="20">
        <v>2909.4861000002129</v>
      </c>
      <c r="J50" s="20">
        <v>0</v>
      </c>
    </row>
    <row r="51" spans="1:10" x14ac:dyDescent="0.25">
      <c r="A51" s="37"/>
      <c r="B51" s="22" t="s">
        <v>22</v>
      </c>
      <c r="C51" s="20">
        <v>22064242.400000002</v>
      </c>
      <c r="D51" s="20">
        <v>19800723.030000001</v>
      </c>
      <c r="E51" s="21">
        <f t="shared" si="3"/>
        <v>0.10258767688302775</v>
      </c>
      <c r="F51" s="20">
        <v>2188962.1900000004</v>
      </c>
      <c r="G51" s="20">
        <v>55160.606</v>
      </c>
      <c r="H51" s="20">
        <v>19396.574000000634</v>
      </c>
      <c r="I51" s="20">
        <v>2909.4861000002129</v>
      </c>
      <c r="J51" s="20">
        <v>0</v>
      </c>
    </row>
    <row r="52" spans="1:10" x14ac:dyDescent="0.25">
      <c r="A52" s="36" t="s">
        <v>35</v>
      </c>
      <c r="B52" s="13">
        <v>44926</v>
      </c>
      <c r="C52" s="12">
        <v>236211720.24000001</v>
      </c>
      <c r="D52" s="12">
        <v>191014614.25</v>
      </c>
      <c r="E52" s="25">
        <f t="shared" si="3"/>
        <v>0.19134150474869768</v>
      </c>
      <c r="F52" s="12">
        <v>39577685.899999999</v>
      </c>
      <c r="G52" s="24">
        <v>491585.08585000003</v>
      </c>
      <c r="H52" s="12">
        <v>4.1500106453895569E-3</v>
      </c>
      <c r="I52" s="12">
        <v>6.2250159680843353E-4</v>
      </c>
      <c r="J52" s="12">
        <v>0</v>
      </c>
    </row>
    <row r="53" spans="1:10" x14ac:dyDescent="0.25">
      <c r="A53" s="36"/>
      <c r="B53" s="8" t="s">
        <v>22</v>
      </c>
      <c r="C53" s="12">
        <v>326157406.78000003</v>
      </c>
      <c r="D53" s="12">
        <v>269949049.59000003</v>
      </c>
      <c r="E53" s="25">
        <f t="shared" si="3"/>
        <v>0.172335062830303</v>
      </c>
      <c r="F53" s="12">
        <v>68999415.930000007</v>
      </c>
      <c r="G53" s="24">
        <v>642894.97712500009</v>
      </c>
      <c r="H53" s="12">
        <v>4.1499920189380646E-3</v>
      </c>
      <c r="I53" s="12">
        <v>6.2250159680843353E-4</v>
      </c>
      <c r="J53" s="12">
        <v>0</v>
      </c>
    </row>
    <row r="54" spans="1:10" ht="15" customHeight="1" x14ac:dyDescent="0.25">
      <c r="A54" s="37" t="s">
        <v>37</v>
      </c>
      <c r="B54" s="19">
        <v>44926</v>
      </c>
      <c r="C54" s="20">
        <v>6734912.1299999999</v>
      </c>
      <c r="D54" s="20">
        <v>5946622.2699999996</v>
      </c>
      <c r="E54" s="21">
        <f t="shared" si="3"/>
        <v>0.11704530731568732</v>
      </c>
      <c r="F54" s="20">
        <v>804066.82</v>
      </c>
      <c r="G54" s="20">
        <v>14827.113275</v>
      </c>
      <c r="H54" s="20">
        <v>0</v>
      </c>
      <c r="I54" s="20">
        <v>0</v>
      </c>
      <c r="J54" s="20">
        <v>0</v>
      </c>
    </row>
    <row r="55" spans="1:10" x14ac:dyDescent="0.25">
      <c r="A55" s="37"/>
      <c r="B55" s="22" t="s">
        <v>22</v>
      </c>
      <c r="C55" s="20">
        <v>8387940.1600000001</v>
      </c>
      <c r="D55" s="20">
        <v>7322829.6599999992</v>
      </c>
      <c r="E55" s="21">
        <f t="shared" si="3"/>
        <v>0.12698117531634859</v>
      </c>
      <c r="F55" s="20">
        <v>1112580.02</v>
      </c>
      <c r="G55" s="20">
        <v>18188.40035</v>
      </c>
      <c r="H55" s="20">
        <v>0</v>
      </c>
      <c r="I55" s="20">
        <v>0</v>
      </c>
      <c r="J55" s="20">
        <v>0</v>
      </c>
    </row>
    <row r="56" spans="1:10" ht="5.25" customHeight="1" x14ac:dyDescent="0.25">
      <c r="A56" s="7"/>
      <c r="B56" s="7"/>
      <c r="C56" s="8"/>
      <c r="D56" s="8"/>
      <c r="E56" s="9"/>
      <c r="F56" s="8"/>
      <c r="G56" s="8"/>
      <c r="H56" s="8"/>
      <c r="I56" s="8"/>
      <c r="J56" s="8"/>
    </row>
    <row r="57" spans="1:10" x14ac:dyDescent="0.25">
      <c r="A57" s="33" t="s">
        <v>4</v>
      </c>
      <c r="B57" s="14">
        <f>+B54</f>
        <v>44926</v>
      </c>
      <c r="C57" s="17">
        <f>+C42+C44+C46+C48+C50+C52+C54</f>
        <v>478270326.20000005</v>
      </c>
      <c r="D57" s="17">
        <f>+D42+D44+D46+D48+D50+D52+D54</f>
        <v>395966816.94</v>
      </c>
      <c r="E57" s="9">
        <f>IF(C57=0,"N/A",+(C57-D57)/C57)</f>
        <v>0.17208575308011664</v>
      </c>
      <c r="F57" s="17">
        <f t="shared" ref="F57:J58" si="4">+F42+F44+F46+F48+F50+F52+F54</f>
        <v>70939973.129999995</v>
      </c>
      <c r="G57" s="17">
        <f t="shared" si="4"/>
        <v>1024711.1615500001</v>
      </c>
      <c r="H57" s="17">
        <f t="shared" si="4"/>
        <v>298609.09105001262</v>
      </c>
      <c r="I57" s="17">
        <f t="shared" si="4"/>
        <v>44791.36365750189</v>
      </c>
      <c r="J57" s="17">
        <f t="shared" si="4"/>
        <v>0</v>
      </c>
    </row>
    <row r="58" spans="1:10" x14ac:dyDescent="0.25">
      <c r="A58" s="33"/>
      <c r="B58" s="15" t="str">
        <f>+B55</f>
        <v>FYTD</v>
      </c>
      <c r="C58" s="17">
        <f>+C43+C45+C47+C49+C51+C53+C55</f>
        <v>664354821.76999998</v>
      </c>
      <c r="D58" s="17">
        <f>+D43+D45+D47+D49+D51+D53+D55</f>
        <v>556182849.08000004</v>
      </c>
      <c r="E58" s="9">
        <f>IF(C58=0,"N/A",+(C58-D58)/C58)</f>
        <v>0.16282258989526704</v>
      </c>
      <c r="F58" s="17">
        <f t="shared" si="4"/>
        <v>134775292.10000002</v>
      </c>
      <c r="G58" s="17">
        <f t="shared" si="4"/>
        <v>1334711.0366500001</v>
      </c>
      <c r="H58" s="17">
        <f t="shared" si="4"/>
        <v>327020.08132499468</v>
      </c>
      <c r="I58" s="17">
        <f t="shared" si="4"/>
        <v>49053.012198751894</v>
      </c>
      <c r="J58" s="17">
        <f t="shared" si="4"/>
        <v>0</v>
      </c>
    </row>
    <row r="59" spans="1:10" x14ac:dyDescent="0.25">
      <c r="A59" s="2" t="s">
        <v>14</v>
      </c>
      <c r="I59" s="10"/>
    </row>
    <row r="61" spans="1:10" ht="23.25" x14ac:dyDescent="0.35">
      <c r="A61" s="38" t="s">
        <v>39</v>
      </c>
      <c r="B61" s="38"/>
      <c r="C61" s="38"/>
      <c r="D61" s="38"/>
      <c r="E61" s="38"/>
      <c r="F61" s="38"/>
      <c r="G61" s="38"/>
      <c r="H61" s="38"/>
      <c r="I61" s="38"/>
      <c r="J61" s="38"/>
    </row>
    <row r="62" spans="1:10" x14ac:dyDescent="0.25">
      <c r="A62" s="33" t="s">
        <v>40</v>
      </c>
      <c r="B62" s="14">
        <f>+B57</f>
        <v>44926</v>
      </c>
      <c r="C62" s="17">
        <f>+C57+C25</f>
        <v>497121655.58000004</v>
      </c>
      <c r="D62" s="17">
        <f>+D57+D25</f>
        <v>411952851.50999999</v>
      </c>
      <c r="E62" s="9">
        <f t="shared" ref="E62:E63" si="5">+(C62-D62)/C62</f>
        <v>0.17132386632932375</v>
      </c>
      <c r="F62" s="17">
        <f t="shared" ref="F62:J63" si="6">+F57+F25</f>
        <v>71007441.629999995</v>
      </c>
      <c r="G62" s="17">
        <f t="shared" si="6"/>
        <v>1193991.5237500002</v>
      </c>
      <c r="H62" s="17">
        <f t="shared" si="6"/>
        <v>2933619.3333500144</v>
      </c>
      <c r="I62" s="17">
        <f t="shared" si="6"/>
        <v>440042.90000250208</v>
      </c>
      <c r="J62" s="17">
        <f t="shared" si="6"/>
        <v>157348.22</v>
      </c>
    </row>
    <row r="63" spans="1:10" x14ac:dyDescent="0.25">
      <c r="A63" s="33"/>
      <c r="B63" s="14" t="str">
        <f>+B58</f>
        <v>FYTD</v>
      </c>
      <c r="C63" s="17">
        <f>+C58+C26</f>
        <v>821376246.41999996</v>
      </c>
      <c r="D63" s="17">
        <f>+D58+D26</f>
        <v>688379292.30999994</v>
      </c>
      <c r="E63" s="9">
        <f t="shared" si="5"/>
        <v>0.16191964972163775</v>
      </c>
      <c r="F63" s="17">
        <f t="shared" si="6"/>
        <v>134842760.60000002</v>
      </c>
      <c r="G63" s="17">
        <f t="shared" si="6"/>
        <v>1847455.7170250001</v>
      </c>
      <c r="H63" s="17">
        <f t="shared" si="6"/>
        <v>24578252.610949993</v>
      </c>
      <c r="I63" s="17">
        <f t="shared" si="6"/>
        <v>3686737.8923175023</v>
      </c>
      <c r="J63" s="17">
        <f t="shared" si="6"/>
        <v>1068453.4400000002</v>
      </c>
    </row>
    <row r="64" spans="1:10" x14ac:dyDescent="0.25">
      <c r="A64" s="32" t="s">
        <v>14</v>
      </c>
      <c r="B64" s="32"/>
      <c r="C64" s="32"/>
      <c r="D64" s="32"/>
      <c r="E64" s="32"/>
      <c r="F64" s="32"/>
      <c r="G64" s="32"/>
      <c r="H64" s="32"/>
      <c r="I64" s="32"/>
      <c r="J64" s="32"/>
    </row>
    <row r="65" spans="1:10" x14ac:dyDescent="0.25">
      <c r="A65" s="18"/>
      <c r="B65" s="18"/>
      <c r="C65" s="18"/>
      <c r="D65" s="18"/>
      <c r="E65" s="18"/>
      <c r="F65" s="18"/>
      <c r="G65" s="18"/>
      <c r="H65" s="18"/>
      <c r="I65" s="18"/>
      <c r="J65" s="18"/>
    </row>
    <row r="66" spans="1:10" x14ac:dyDescent="0.25">
      <c r="A66" s="31" t="s">
        <v>10</v>
      </c>
      <c r="B66" s="31"/>
      <c r="C66" s="31"/>
      <c r="D66" s="31"/>
      <c r="E66" s="31"/>
      <c r="F66" s="31"/>
      <c r="G66" s="31"/>
      <c r="H66" s="31"/>
      <c r="I66" s="31"/>
      <c r="J66" s="31"/>
    </row>
    <row r="67" spans="1:10" ht="28.5" customHeight="1" x14ac:dyDescent="0.25">
      <c r="A67" s="31" t="s">
        <v>13</v>
      </c>
      <c r="B67" s="31"/>
      <c r="C67" s="31"/>
      <c r="D67" s="31"/>
      <c r="E67" s="31"/>
      <c r="F67" s="31"/>
      <c r="G67" s="31"/>
      <c r="H67" s="31"/>
      <c r="I67" s="31"/>
      <c r="J67" s="31"/>
    </row>
    <row r="68" spans="1:10" ht="15" customHeight="1" x14ac:dyDescent="0.25">
      <c r="A68" s="34" t="s">
        <v>43</v>
      </c>
      <c r="B68" s="35"/>
      <c r="C68" s="35"/>
      <c r="D68" s="35"/>
      <c r="E68" s="35"/>
      <c r="F68" s="35"/>
      <c r="G68" s="35"/>
      <c r="H68" s="35"/>
      <c r="I68" s="35"/>
      <c r="J68" s="35"/>
    </row>
    <row r="69" spans="1:10" ht="28.5" customHeight="1" x14ac:dyDescent="0.25">
      <c r="A69" s="31" t="s">
        <v>44</v>
      </c>
      <c r="B69" s="31"/>
      <c r="C69" s="31"/>
      <c r="D69" s="31"/>
      <c r="E69" s="31"/>
      <c r="F69" s="31"/>
      <c r="G69" s="31"/>
      <c r="H69" s="31"/>
      <c r="I69" s="31"/>
      <c r="J69" s="31"/>
    </row>
    <row r="70" spans="1:10" x14ac:dyDescent="0.25">
      <c r="A70" s="31" t="s">
        <v>9</v>
      </c>
      <c r="B70" s="31"/>
      <c r="C70" s="31"/>
      <c r="D70" s="31"/>
      <c r="E70" s="31"/>
      <c r="F70" s="31"/>
      <c r="G70" s="31"/>
      <c r="H70" s="31"/>
      <c r="I70" s="31"/>
      <c r="J70" s="31"/>
    </row>
    <row r="71" spans="1:10" x14ac:dyDescent="0.25">
      <c r="A71" s="31" t="s">
        <v>12</v>
      </c>
      <c r="B71" s="31"/>
      <c r="C71" s="31"/>
      <c r="D71" s="31"/>
      <c r="E71" s="31"/>
      <c r="F71" s="31"/>
      <c r="G71" s="31"/>
      <c r="H71" s="31"/>
      <c r="I71" s="31"/>
      <c r="J71" s="30"/>
    </row>
    <row r="72" spans="1:10" x14ac:dyDescent="0.25">
      <c r="A72" s="32" t="s">
        <v>41</v>
      </c>
      <c r="B72" s="32"/>
      <c r="C72" s="32"/>
      <c r="D72" s="32"/>
      <c r="E72" s="32"/>
      <c r="F72" s="32"/>
      <c r="G72" s="32"/>
      <c r="H72" s="32"/>
      <c r="I72" s="32"/>
      <c r="J72" s="32"/>
    </row>
  </sheetData>
  <mergeCells count="43">
    <mergeCell ref="A20:A21"/>
    <mergeCell ref="A1:J1"/>
    <mergeCell ref="A2:J2"/>
    <mergeCell ref="A3:J3"/>
    <mergeCell ref="A4:A5"/>
    <mergeCell ref="A6:A7"/>
    <mergeCell ref="A8:A9"/>
    <mergeCell ref="A10:A11"/>
    <mergeCell ref="A12:A13"/>
    <mergeCell ref="A14:A15"/>
    <mergeCell ref="A16:A17"/>
    <mergeCell ref="A18:A19"/>
    <mergeCell ref="A46:A47"/>
    <mergeCell ref="A35:J35"/>
    <mergeCell ref="A37:J37"/>
    <mergeCell ref="A22:A23"/>
    <mergeCell ref="A25:A26"/>
    <mergeCell ref="A29:J29"/>
    <mergeCell ref="A30:J30"/>
    <mergeCell ref="A32:J32"/>
    <mergeCell ref="A33:J33"/>
    <mergeCell ref="A31:J31"/>
    <mergeCell ref="A38:J38"/>
    <mergeCell ref="A39:J39"/>
    <mergeCell ref="A40:A41"/>
    <mergeCell ref="A42:A43"/>
    <mergeCell ref="A44:A45"/>
    <mergeCell ref="A71:I71"/>
    <mergeCell ref="A70:J70"/>
    <mergeCell ref="A72:J72"/>
    <mergeCell ref="A34:I34"/>
    <mergeCell ref="A62:A63"/>
    <mergeCell ref="A64:J64"/>
    <mergeCell ref="A66:J66"/>
    <mergeCell ref="A67:J67"/>
    <mergeCell ref="A68:J68"/>
    <mergeCell ref="A69:J69"/>
    <mergeCell ref="A48:A49"/>
    <mergeCell ref="A50:A51"/>
    <mergeCell ref="A52:A53"/>
    <mergeCell ref="A54:A55"/>
    <mergeCell ref="A57:A58"/>
    <mergeCell ref="A61:J61"/>
  </mergeCells>
  <pageMargins left="0.4" right="0.35" top="0.44" bottom="0.38" header="0.3" footer="0.3"/>
  <pageSetup scale="86" fitToHeight="0" orientation="landscape" r:id="rId1"/>
  <headerFooter>
    <oddFooter>&amp;RPage &amp;P of &amp;N</oddFooter>
  </headerFooter>
  <rowBreaks count="1" manualBreakCount="1">
    <brk id="36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Dec 2022 SW Dashboard</vt:lpstr>
      <vt:lpstr>'Dec 2022 SW Dashboard'!Print_Area</vt:lpstr>
    </vt:vector>
  </TitlesOfParts>
  <Company>Maryland Lottery and Gaming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 Nielsen</dc:creator>
  <cp:lastModifiedBy>Elkin, Seth</cp:lastModifiedBy>
  <cp:lastPrinted>2023-01-09T22:20:20Z</cp:lastPrinted>
  <dcterms:created xsi:type="dcterms:W3CDTF">2021-12-21T00:51:22Z</dcterms:created>
  <dcterms:modified xsi:type="dcterms:W3CDTF">2023-01-10T13:04:12Z</dcterms:modified>
</cp:coreProperties>
</file>