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66925"/>
  <mc:AlternateContent xmlns:mc="http://schemas.openxmlformats.org/markup-compatibility/2006">
    <mc:Choice Requires="x15">
      <x15ac:absPath xmlns:x15ac="http://schemas.microsoft.com/office/spreadsheetml/2010/11/ac" url="C:\Users\selkin\Downloads\"/>
    </mc:Choice>
  </mc:AlternateContent>
  <xr:revisionPtr revIDLastSave="0" documentId="13_ncr:1_{AA31AEF5-925A-4DAA-9AD7-4E1D8AA7B271}" xr6:coauthVersionLast="36" xr6:coauthVersionMax="36" xr10:uidLastSave="{00000000-0000-0000-0000-000000000000}"/>
  <bookViews>
    <workbookView xWindow="0" yWindow="0" windowWidth="28800" windowHeight="12300" tabRatio="567" xr2:uid="{00000000-000D-0000-FFFF-FFFF00000000}"/>
  </bookViews>
  <sheets>
    <sheet name="Nov 2022 Sports Wagering Data" sheetId="9" r:id="rId1"/>
  </sheets>
  <definedNames>
    <definedName name="Current_FY_Contributions">'Nov 2022 Sports Wagering Data'!$I$65</definedName>
    <definedName name="Current_FY_Expired">'Nov 2022 Sports Wagering Data'!$J$66</definedName>
    <definedName name="datapaste">#REF!</definedName>
    <definedName name="datapasteYTD">#REF!</definedName>
    <definedName name="Paste">#REF!</definedName>
    <definedName name="_xlnm.Print_Area" localSheetId="0">'Nov 2022 Sports Wagering Data'!$A$1:$J$73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0" i="9" l="1"/>
  <c r="B65" i="9" s="1"/>
  <c r="B26" i="9" l="1"/>
  <c r="E6" i="9" l="1"/>
  <c r="A40" i="9" l="1"/>
  <c r="B59" i="9" l="1"/>
  <c r="B64" i="9" s="1"/>
  <c r="B25" i="9" l="1"/>
  <c r="E12" i="9" l="1"/>
  <c r="E13" i="9"/>
  <c r="E18" i="9"/>
  <c r="E15" i="9"/>
  <c r="E21" i="9"/>
  <c r="E14" i="9"/>
  <c r="E11" i="9"/>
  <c r="E10" i="9"/>
  <c r="E19" i="9"/>
  <c r="E20" i="9"/>
  <c r="E57" i="9" l="1"/>
  <c r="E55" i="9"/>
  <c r="E52" i="9" l="1"/>
  <c r="E53" i="9"/>
  <c r="E54" i="9"/>
  <c r="E17" i="9"/>
  <c r="E16" i="9"/>
  <c r="F60" i="9"/>
  <c r="E50" i="9"/>
  <c r="E45" i="9"/>
  <c r="E46" i="9"/>
  <c r="E48" i="9"/>
  <c r="E44" i="9"/>
  <c r="E47" i="9"/>
  <c r="E49" i="9"/>
  <c r="E51" i="9"/>
  <c r="G60" i="9"/>
  <c r="J60" i="9"/>
  <c r="I60" i="9"/>
  <c r="D60" i="9"/>
  <c r="I59" i="9"/>
  <c r="G59" i="9"/>
  <c r="D59" i="9"/>
  <c r="J59" i="9"/>
  <c r="F59" i="9"/>
  <c r="F25" i="9"/>
  <c r="I25" i="9"/>
  <c r="D25" i="9"/>
  <c r="F26" i="9"/>
  <c r="G26" i="9"/>
  <c r="J26" i="9"/>
  <c r="E23" i="9"/>
  <c r="E22" i="9"/>
  <c r="E7" i="9"/>
  <c r="E8" i="9" l="1"/>
  <c r="E56" i="9"/>
  <c r="E9" i="9"/>
  <c r="C25" i="9"/>
  <c r="C59" i="9"/>
  <c r="C60" i="9"/>
  <c r="E60" i="9" s="1"/>
  <c r="C26" i="9"/>
  <c r="F64" i="9"/>
  <c r="G25" i="9"/>
  <c r="G64" i="9" s="1"/>
  <c r="J25" i="9"/>
  <c r="J64" i="9" s="1"/>
  <c r="J65" i="9"/>
  <c r="I64" i="9"/>
  <c r="H60" i="9"/>
  <c r="D26" i="9"/>
  <c r="Z19" i="9" s="1"/>
  <c r="I26" i="9"/>
  <c r="H59" i="9"/>
  <c r="D64" i="9"/>
  <c r="AB19" i="9"/>
  <c r="G65" i="9"/>
  <c r="AA19" i="9"/>
  <c r="F65" i="9"/>
  <c r="AE19" i="9"/>
  <c r="H25" i="9"/>
  <c r="H26" i="9"/>
  <c r="E59" i="9" l="1"/>
  <c r="D65" i="9"/>
  <c r="I65" i="9"/>
  <c r="AD19" i="9"/>
  <c r="H64" i="9"/>
  <c r="E26" i="9"/>
  <c r="C65" i="9"/>
  <c r="AC19" i="9"/>
  <c r="H65" i="9"/>
  <c r="E25" i="9"/>
  <c r="C64" i="9"/>
  <c r="E64" i="9" s="1"/>
  <c r="Y19" i="9"/>
  <c r="E65" i="9" l="1"/>
</calcChain>
</file>

<file path=xl/sharedStrings.xml><?xml version="1.0" encoding="utf-8"?>
<sst xmlns="http://schemas.openxmlformats.org/spreadsheetml/2006/main" count="85" uniqueCount="44">
  <si>
    <t>Prizes Paid</t>
  </si>
  <si>
    <t>Taxable Win</t>
  </si>
  <si>
    <t>Licensee</t>
  </si>
  <si>
    <t>Month</t>
  </si>
  <si>
    <t>Combined</t>
  </si>
  <si>
    <t>Maryland Lottery and Gaming - Sports Wagering Revenues</t>
  </si>
  <si>
    <t>Ocean Downs Casino</t>
  </si>
  <si>
    <t>Handle</t>
  </si>
  <si>
    <t>Hold %</t>
  </si>
  <si>
    <r>
      <t xml:space="preserve">- </t>
    </r>
    <r>
      <rPr>
        <b/>
        <sz val="11"/>
        <rFont val="Calibri"/>
        <family val="2"/>
        <scheme val="minor"/>
      </rPr>
      <t xml:space="preserve">Contributions to the State </t>
    </r>
    <r>
      <rPr>
        <sz val="11"/>
        <rFont val="Calibri"/>
        <family val="2"/>
        <scheme val="minor"/>
      </rPr>
      <t>represent funds payable to the BluePrint for Maryland's Future.</t>
    </r>
  </si>
  <si>
    <r>
      <t xml:space="preserve">   </t>
    </r>
    <r>
      <rPr>
        <b/>
        <sz val="11"/>
        <rFont val="Calibri"/>
        <family val="2"/>
        <scheme val="minor"/>
      </rPr>
      <t>Note:</t>
    </r>
    <r>
      <rPr>
        <sz val="11"/>
        <rFont val="Calibri"/>
        <family val="2"/>
        <scheme val="minor"/>
      </rPr>
      <t xml:space="preserve"> Handle and prizes paid during the Controlled Demonstrations conducted by each Licensee are included in their initial monthly data.</t>
    </r>
  </si>
  <si>
    <r>
      <t xml:space="preserve">- </t>
    </r>
    <r>
      <rPr>
        <b/>
        <sz val="11"/>
        <rFont val="Calibri"/>
        <family val="2"/>
        <scheme val="minor"/>
      </rPr>
      <t>Handle</t>
    </r>
    <r>
      <rPr>
        <sz val="11"/>
        <rFont val="Calibri"/>
        <family val="2"/>
        <scheme val="minor"/>
      </rPr>
      <t xml:space="preserve"> is the amount of wagers made by players during the reporting period, including promotional play, if any.</t>
    </r>
  </si>
  <si>
    <t>Expired</t>
  </si>
  <si>
    <r>
      <t xml:space="preserve">- </t>
    </r>
    <r>
      <rPr>
        <b/>
        <sz val="11"/>
        <rFont val="Calibri"/>
        <family val="2"/>
        <scheme val="minor"/>
      </rPr>
      <t>Expired Prizes</t>
    </r>
    <r>
      <rPr>
        <sz val="11"/>
        <rFont val="Calibri"/>
        <family val="2"/>
        <scheme val="minor"/>
      </rPr>
      <t xml:space="preserve"> are included in the Prizes Paid total in the month they expire. Funds are transferred to the Problem Gambling Fund.</t>
    </r>
  </si>
  <si>
    <r>
      <rPr>
        <b/>
        <sz val="11"/>
        <rFont val="Calibri"/>
        <family val="2"/>
        <scheme val="minor"/>
      </rPr>
      <t>- Hold Percentage</t>
    </r>
    <r>
      <rPr>
        <sz val="11"/>
        <rFont val="Calibri"/>
        <family val="2"/>
        <scheme val="minor"/>
      </rPr>
      <t xml:space="preserve">  is determined based on wagers that were placed during the reporting period even if the sporting event has not concluded. As a result, the reported Hold will change as wagers are settled in future periods.</t>
    </r>
  </si>
  <si>
    <t>(Totals may not add due to rounding.)</t>
  </si>
  <si>
    <t>Bingo World</t>
  </si>
  <si>
    <t>Riverboat on the Potomac</t>
  </si>
  <si>
    <t>MGM National Harbor</t>
  </si>
  <si>
    <t>Live! Casino and Hotel</t>
  </si>
  <si>
    <t>Horseshoe Casino Baltimore</t>
  </si>
  <si>
    <t>Hollywood Casino Perryville</t>
  </si>
  <si>
    <t>RETAIL</t>
  </si>
  <si>
    <t>FYTD</t>
  </si>
  <si>
    <t>Contributions</t>
  </si>
  <si>
    <t>Other</t>
  </si>
  <si>
    <t>Promotion</t>
  </si>
  <si>
    <t>to the State</t>
  </si>
  <si>
    <t>Prizes</t>
  </si>
  <si>
    <t>Deductions</t>
  </si>
  <si>
    <t>Play</t>
  </si>
  <si>
    <t>Greenmount OTB</t>
  </si>
  <si>
    <t>Long Shot's</t>
  </si>
  <si>
    <t>BetMGM</t>
  </si>
  <si>
    <t>Bingo World / Arundel Amusements</t>
  </si>
  <si>
    <t>Draft Kings / Crown MD</t>
  </si>
  <si>
    <t>Caesars</t>
  </si>
  <si>
    <t>Live! Casino Mobile</t>
  </si>
  <si>
    <t>Hollywood Casino Mobile</t>
  </si>
  <si>
    <t>Riverboat on the Potomac Mobile</t>
  </si>
  <si>
    <t>MOBILE</t>
  </si>
  <si>
    <t>COMBINED STATEWIDE TOTALS</t>
  </si>
  <si>
    <t>Mobile and Retail</t>
  </si>
  <si>
    <r>
      <t>- Other Deductions</t>
    </r>
    <r>
      <rPr>
        <sz val="11"/>
        <color theme="1"/>
        <rFont val="Calibri"/>
        <family val="2"/>
      </rPr>
      <t xml:space="preserve"> include such things as federal excise taxes paid and loss carryforward.  </t>
    </r>
    <r>
      <rPr>
        <b/>
        <sz val="11"/>
        <color theme="1"/>
        <rFont val="Calibri"/>
        <family val="2"/>
      </rPr>
      <t>Loss Carryforward</t>
    </r>
    <r>
      <rPr>
        <sz val="11"/>
        <color theme="1"/>
        <rFont val="Calibri"/>
        <family val="2"/>
      </rPr>
      <t xml:space="preserve"> occurs when a licensee has negative taxable win in a particular month. Taxable win is handle less prizes paid less promotional play redeemed less other deductions (which includes excise tax). Losses not recovered in the current month may be carried forward and deducted from taxable win within the subsequent 3 months.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</si>
</sst>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3" formatCode="_(* #,##0.00_);_(* \(#,##0.00\);_(* &quot;-&quot;??_);_(@_)"/>
    <numFmt numFmtId="164" formatCode="0.0%"/>
    <numFmt numFmtId="165" formatCode="&quot;$&quot;#,##0"/>
    <numFmt numFmtId="166" formatCode="mmmm\ yyyy"/>
    <numFmt numFmtId="167" formatCode="&quot;$&quot;#,##0.0"/>
    <numFmt numFmtId="168" formatCode="General_)"/>
    <numFmt numFmtId="169" formatCode="mmmm"/>
  </numFmts>
  <fonts count="13" x14ac:knownFonts="1">
    <font>
      <sz val="11"/>
      <color theme="1"/>
      <name val="Calibri"/>
      <family val="2"/>
      <scheme val="minor"/>
    </font>
    <font>
      <b/>
      <sz val="11"/>
      <color theme="1"/>
      <name val="Calibri"/>
      <family val="2"/>
      <scheme val="minor"/>
    </font>
    <font>
      <b/>
      <sz val="18"/>
      <color rgb="FFFF0000"/>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1"/>
      <name val="Calibri"/>
      <family val="2"/>
      <scheme val="minor"/>
    </font>
    <font>
      <b/>
      <sz val="11"/>
      <name val="Calibri"/>
      <family val="2"/>
      <scheme val="minor"/>
    </font>
    <font>
      <sz val="8"/>
      <color theme="0"/>
      <name val="Calibri"/>
      <family val="2"/>
      <scheme val="minor"/>
    </font>
    <font>
      <sz val="10"/>
      <name val="Arial"/>
      <family val="2"/>
    </font>
    <font>
      <sz val="12"/>
      <name val="Helv"/>
    </font>
    <font>
      <b/>
      <sz val="11"/>
      <color theme="1"/>
      <name val="Calibri"/>
      <family val="2"/>
    </font>
    <font>
      <sz val="11"/>
      <color theme="1"/>
      <name val="Calibri"/>
      <family val="2"/>
    </font>
  </fonts>
  <fills count="3">
    <fill>
      <patternFill patternType="none"/>
    </fill>
    <fill>
      <patternFill patternType="gray125"/>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9" fontId="3" fillId="0" borderId="0" applyFont="0" applyFill="0" applyBorder="0" applyAlignment="0" applyProtection="0"/>
    <xf numFmtId="168" fontId="10" fillId="0" borderId="0"/>
    <xf numFmtId="43" fontId="9" fillId="0" borderId="0" applyFont="0" applyFill="0" applyBorder="0" applyAlignment="0" applyProtection="0"/>
  </cellStyleXfs>
  <cellXfs count="40">
    <xf numFmtId="0" fontId="0" fillId="0" borderId="0" xfId="0"/>
    <xf numFmtId="0" fontId="4" fillId="0" borderId="0" xfId="0" applyFont="1"/>
    <xf numFmtId="166" fontId="2" fillId="0" borderId="0" xfId="0" quotePrefix="1" applyNumberFormat="1" applyFont="1" applyBorder="1" applyAlignment="1">
      <alignment horizontal="center"/>
    </xf>
    <xf numFmtId="0" fontId="2" fillId="0" borderId="0" xfId="0" applyFont="1" applyBorder="1" applyAlignment="1">
      <alignment horizontal="center" vertical="center"/>
    </xf>
    <xf numFmtId="16" fontId="6" fillId="0" borderId="0" xfId="0" applyNumberFormat="1" applyFont="1"/>
    <xf numFmtId="0" fontId="5" fillId="0" borderId="0" xfId="0" applyFont="1"/>
    <xf numFmtId="167" fontId="8" fillId="0" borderId="0" xfId="0" applyNumberFormat="1" applyFont="1" applyBorder="1"/>
    <xf numFmtId="0" fontId="2" fillId="0" borderId="0" xfId="0" applyFont="1" applyBorder="1" applyAlignment="1">
      <alignment vertical="center"/>
    </xf>
    <xf numFmtId="166" fontId="2" fillId="0" borderId="0" xfId="0" quotePrefix="1" applyNumberFormat="1" applyFont="1" applyBorder="1" applyAlignment="1"/>
    <xf numFmtId="0" fontId="1" fillId="0" borderId="2" xfId="0" applyFont="1" applyBorder="1" applyAlignment="1">
      <alignment horizontal="center" wrapText="1"/>
    </xf>
    <xf numFmtId="0" fontId="0" fillId="0" borderId="1" xfId="0" applyBorder="1"/>
    <xf numFmtId="0" fontId="0" fillId="0" borderId="1" xfId="0" applyBorder="1" applyAlignment="1">
      <alignment horizontal="center"/>
    </xf>
    <xf numFmtId="164" fontId="0" fillId="0" borderId="1" xfId="1" applyNumberFormat="1" applyFont="1" applyBorder="1" applyAlignment="1">
      <alignment horizontal="center"/>
    </xf>
    <xf numFmtId="165" fontId="0" fillId="0" borderId="0" xfId="0" applyNumberFormat="1"/>
    <xf numFmtId="7" fontId="0" fillId="0" borderId="1" xfId="0" applyNumberFormat="1" applyBorder="1" applyAlignment="1">
      <alignment horizontal="center"/>
    </xf>
    <xf numFmtId="0" fontId="1" fillId="0" borderId="2" xfId="0" applyFont="1" applyBorder="1" applyAlignment="1">
      <alignment horizontal="center" wrapText="1"/>
    </xf>
    <xf numFmtId="169" fontId="0" fillId="0" borderId="1" xfId="0" applyNumberFormat="1" applyBorder="1" applyAlignment="1">
      <alignment horizontal="center"/>
    </xf>
    <xf numFmtId="169" fontId="1" fillId="0" borderId="1" xfId="0" applyNumberFormat="1" applyFont="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7" fontId="1" fillId="0" borderId="1" xfId="0" applyNumberFormat="1" applyFont="1" applyBorder="1" applyAlignment="1">
      <alignment horizontal="center"/>
    </xf>
    <xf numFmtId="0" fontId="0" fillId="0" borderId="0" xfId="0" applyAlignment="1">
      <alignment wrapText="1"/>
    </xf>
    <xf numFmtId="0" fontId="6" fillId="0" borderId="0" xfId="0" quotePrefix="1" applyFont="1" applyAlignment="1"/>
    <xf numFmtId="169" fontId="0" fillId="2" borderId="1" xfId="0" applyNumberFormat="1" applyFill="1" applyBorder="1" applyAlignment="1">
      <alignment horizontal="center"/>
    </xf>
    <xf numFmtId="7" fontId="0" fillId="2" borderId="1" xfId="0" applyNumberFormat="1" applyFill="1" applyBorder="1" applyAlignment="1">
      <alignment horizontal="center"/>
    </xf>
    <xf numFmtId="164" fontId="0" fillId="2" borderId="1" xfId="1" applyNumberFormat="1" applyFont="1" applyFill="1" applyBorder="1" applyAlignment="1">
      <alignment horizontal="center"/>
    </xf>
    <xf numFmtId="0" fontId="0" fillId="2" borderId="1" xfId="0" applyFill="1" applyBorder="1" applyAlignment="1">
      <alignment horizontal="center"/>
    </xf>
    <xf numFmtId="169" fontId="0" fillId="0" borderId="1" xfId="0" applyNumberFormat="1" applyFill="1" applyBorder="1" applyAlignment="1">
      <alignment horizontal="center"/>
    </xf>
    <xf numFmtId="7" fontId="0" fillId="0" borderId="1" xfId="0" applyNumberFormat="1" applyFill="1" applyBorder="1" applyAlignment="1">
      <alignment horizontal="center"/>
    </xf>
    <xf numFmtId="164" fontId="0" fillId="0" borderId="1" xfId="1" applyNumberFormat="1" applyFont="1" applyFill="1" applyBorder="1" applyAlignment="1">
      <alignment horizontal="center"/>
    </xf>
    <xf numFmtId="0" fontId="0" fillId="0" borderId="1" xfId="0" applyFill="1" applyBorder="1" applyAlignment="1">
      <alignment horizontal="center"/>
    </xf>
    <xf numFmtId="0" fontId="6" fillId="0" borderId="0" xfId="0" quotePrefix="1" applyFont="1" applyAlignment="1">
      <alignment wrapText="1"/>
    </xf>
    <xf numFmtId="0" fontId="0" fillId="2" borderId="1" xfId="0" applyFill="1" applyBorder="1" applyAlignment="1">
      <alignment horizontal="center" vertical="center" wrapText="1"/>
    </xf>
    <xf numFmtId="16" fontId="1" fillId="0" borderId="1" xfId="0" applyNumberFormat="1" applyFont="1" applyBorder="1" applyAlignment="1">
      <alignment horizontal="center" vertical="center"/>
    </xf>
    <xf numFmtId="166" fontId="2" fillId="0" borderId="0" xfId="0" quotePrefix="1" applyNumberFormat="1" applyFont="1" applyBorder="1" applyAlignment="1">
      <alignment horizontal="center"/>
    </xf>
    <xf numFmtId="0" fontId="0" fillId="0" borderId="1" xfId="0" applyBorder="1" applyAlignment="1">
      <alignment horizontal="center" vertical="center" wrapText="1"/>
    </xf>
    <xf numFmtId="0" fontId="11" fillId="0" borderId="0" xfId="0" applyFont="1" applyAlignment="1">
      <alignment horizontal="left" vertical="center" wrapText="1"/>
    </xf>
    <xf numFmtId="0" fontId="2" fillId="0" borderId="0" xfId="0" applyFont="1" applyBorder="1" applyAlignment="1">
      <alignment horizontal="center" vertical="center"/>
    </xf>
    <xf numFmtId="0" fontId="1" fillId="0" borderId="3" xfId="0" applyFont="1" applyBorder="1" applyAlignment="1">
      <alignment horizontal="center" wrapText="1"/>
    </xf>
    <xf numFmtId="0" fontId="1" fillId="0" borderId="2" xfId="0" applyFont="1" applyBorder="1" applyAlignment="1">
      <alignment horizontal="center" wrapText="1"/>
    </xf>
  </cellXfs>
  <cellStyles count="4">
    <cellStyle name="Comma 2" xfId="3" xr:uid="{00000000-0005-0000-0000-000000000000}"/>
    <cellStyle name="Normal" xfId="0" builtinId="0"/>
    <cellStyle name="Normal 2"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73"/>
  <sheetViews>
    <sheetView tabSelected="1" zoomScaleNormal="100" workbookViewId="0">
      <pane ySplit="2" topLeftCell="A3" activePane="bottomLeft" state="frozen"/>
      <selection pane="bottomLeft" activeCell="L9" sqref="L9"/>
    </sheetView>
  </sheetViews>
  <sheetFormatPr defaultRowHeight="15" x14ac:dyDescent="0.25"/>
  <cols>
    <col min="1" max="1" width="26.140625" customWidth="1"/>
    <col min="2" max="2" width="14" customWidth="1"/>
    <col min="3" max="4" width="15.5703125" bestFit="1" customWidth="1"/>
    <col min="5" max="5" width="8.85546875" customWidth="1"/>
    <col min="6" max="6" width="14.5703125" bestFit="1" customWidth="1"/>
    <col min="7" max="7" width="12.140625" customWidth="1"/>
    <col min="8" max="8" width="15.28515625" bestFit="1" customWidth="1"/>
    <col min="9" max="9" width="14.5703125" bestFit="1" customWidth="1"/>
    <col min="10" max="10" width="11.85546875" bestFit="1" customWidth="1"/>
    <col min="11" max="11" width="12.7109375" customWidth="1"/>
    <col min="12" max="12" width="8.85546875" customWidth="1"/>
    <col min="13" max="13" width="12.28515625" customWidth="1"/>
    <col min="14" max="14" width="12.140625" customWidth="1"/>
    <col min="15" max="15" width="12.5703125" bestFit="1" customWidth="1"/>
    <col min="16" max="16" width="13.42578125" customWidth="1"/>
    <col min="17" max="17" width="10.28515625" customWidth="1"/>
    <col min="22" max="24" width="9.140625" style="1"/>
    <col min="25" max="26" width="12.85546875" style="1" bestFit="1" customWidth="1"/>
    <col min="27" max="27" width="10.42578125" style="1" customWidth="1"/>
    <col min="28" max="31" width="13.140625" style="1" customWidth="1"/>
    <col min="32" max="32" width="3.5703125" style="1" customWidth="1"/>
    <col min="33" max="34" width="11.7109375" style="1" bestFit="1" customWidth="1"/>
    <col min="35" max="36" width="9.42578125" style="1" bestFit="1" customWidth="1"/>
    <col min="37" max="37" width="10.85546875" style="1" bestFit="1" customWidth="1"/>
    <col min="38" max="38" width="9.5703125" style="1" bestFit="1" customWidth="1"/>
    <col min="39" max="39" width="9.28515625" style="1" bestFit="1" customWidth="1"/>
    <col min="40" max="44" width="9.140625" style="1"/>
  </cols>
  <sheetData>
    <row r="1" spans="1:39" ht="23.25" x14ac:dyDescent="0.25">
      <c r="A1" s="37" t="s">
        <v>5</v>
      </c>
      <c r="B1" s="37"/>
      <c r="C1" s="37"/>
      <c r="D1" s="37"/>
      <c r="E1" s="37"/>
      <c r="F1" s="37"/>
      <c r="G1" s="37"/>
      <c r="H1" s="37"/>
      <c r="I1" s="37"/>
      <c r="J1" s="37"/>
      <c r="K1" s="7"/>
      <c r="L1" s="7"/>
      <c r="M1" s="7"/>
      <c r="N1" s="7"/>
      <c r="O1" s="7"/>
      <c r="P1" s="7"/>
      <c r="Q1" s="3"/>
    </row>
    <row r="2" spans="1:39" ht="23.25" x14ac:dyDescent="0.35">
      <c r="A2" s="34">
        <v>44895</v>
      </c>
      <c r="B2" s="34"/>
      <c r="C2" s="34"/>
      <c r="D2" s="34"/>
      <c r="E2" s="34"/>
      <c r="F2" s="34"/>
      <c r="G2" s="34"/>
      <c r="H2" s="34"/>
      <c r="I2" s="34"/>
      <c r="J2" s="34"/>
      <c r="K2" s="8"/>
      <c r="L2" s="8"/>
      <c r="M2" s="8"/>
      <c r="N2" s="8"/>
      <c r="O2" s="8"/>
      <c r="P2" s="8"/>
      <c r="Q2" s="2"/>
    </row>
    <row r="3" spans="1:39" ht="23.25" x14ac:dyDescent="0.35">
      <c r="A3" s="34" t="s">
        <v>22</v>
      </c>
      <c r="B3" s="34"/>
      <c r="C3" s="34"/>
      <c r="D3" s="34"/>
      <c r="E3" s="34"/>
      <c r="F3" s="34"/>
      <c r="G3" s="34"/>
      <c r="H3" s="34"/>
      <c r="I3" s="34"/>
      <c r="J3" s="34"/>
    </row>
    <row r="4" spans="1:39" x14ac:dyDescent="0.25">
      <c r="A4" s="38" t="s">
        <v>2</v>
      </c>
      <c r="B4" s="18" t="s">
        <v>3</v>
      </c>
      <c r="C4" s="19"/>
      <c r="D4" s="19"/>
      <c r="E4" s="19"/>
      <c r="F4" s="19" t="s">
        <v>26</v>
      </c>
      <c r="G4" s="19" t="s">
        <v>25</v>
      </c>
      <c r="H4" s="19"/>
      <c r="I4" s="19" t="s">
        <v>24</v>
      </c>
      <c r="J4" s="19" t="s">
        <v>12</v>
      </c>
    </row>
    <row r="5" spans="1:39" ht="15" customHeight="1" x14ac:dyDescent="0.25">
      <c r="A5" s="39"/>
      <c r="B5" s="18" t="s">
        <v>23</v>
      </c>
      <c r="C5" s="9" t="s">
        <v>7</v>
      </c>
      <c r="D5" s="9" t="s">
        <v>0</v>
      </c>
      <c r="E5" s="9" t="s">
        <v>8</v>
      </c>
      <c r="F5" s="9" t="s">
        <v>30</v>
      </c>
      <c r="G5" s="9" t="s">
        <v>29</v>
      </c>
      <c r="H5" s="9" t="s">
        <v>1</v>
      </c>
      <c r="I5" s="9" t="s">
        <v>27</v>
      </c>
      <c r="J5" s="9" t="s">
        <v>28</v>
      </c>
    </row>
    <row r="6" spans="1:39" x14ac:dyDescent="0.25">
      <c r="A6" s="32" t="s">
        <v>16</v>
      </c>
      <c r="B6" s="23">
        <v>44895</v>
      </c>
      <c r="C6" s="24">
        <v>1398521.5799999998</v>
      </c>
      <c r="D6" s="24">
        <v>1120034.1399999999</v>
      </c>
      <c r="E6" s="25">
        <f t="shared" ref="E6:E23" si="0">IF(C6=0,"N/A",+(C6-D6)/C6)</f>
        <v>0.19912988400221895</v>
      </c>
      <c r="F6" s="24">
        <v>0</v>
      </c>
      <c r="G6" s="24">
        <v>3433.3939499999997</v>
      </c>
      <c r="H6" s="24">
        <v>275054.04604999995</v>
      </c>
      <c r="I6" s="24">
        <v>41258.10690749999</v>
      </c>
      <c r="J6" s="24">
        <v>0</v>
      </c>
    </row>
    <row r="7" spans="1:39" x14ac:dyDescent="0.25">
      <c r="A7" s="32"/>
      <c r="B7" s="26" t="s">
        <v>23</v>
      </c>
      <c r="C7" s="24">
        <v>3354805.5599999996</v>
      </c>
      <c r="D7" s="24">
        <v>2635872.87</v>
      </c>
      <c r="E7" s="25">
        <f t="shared" si="0"/>
        <v>0.21429936165957694</v>
      </c>
      <c r="F7" s="24">
        <v>0</v>
      </c>
      <c r="G7" s="24">
        <v>8292.6538999999993</v>
      </c>
      <c r="H7" s="24">
        <v>710640.03609999944</v>
      </c>
      <c r="I7" s="24">
        <v>106596.00541499999</v>
      </c>
      <c r="J7" s="24">
        <v>0</v>
      </c>
      <c r="Y7" s="5"/>
      <c r="Z7" s="5"/>
      <c r="AA7" s="5"/>
      <c r="AB7" s="5"/>
      <c r="AC7" s="5"/>
      <c r="AD7" s="5"/>
      <c r="AE7" s="5"/>
      <c r="AF7" s="5"/>
      <c r="AG7" s="5"/>
      <c r="AH7" s="5"/>
      <c r="AI7" s="5"/>
      <c r="AJ7" s="5"/>
      <c r="AK7" s="5"/>
      <c r="AL7" s="5"/>
      <c r="AM7" s="5"/>
    </row>
    <row r="8" spans="1:39" x14ac:dyDescent="0.25">
      <c r="A8" s="35" t="s">
        <v>31</v>
      </c>
      <c r="B8" s="27">
        <v>44895</v>
      </c>
      <c r="C8" s="28">
        <v>185991.9</v>
      </c>
      <c r="D8" s="28">
        <v>179121.16</v>
      </c>
      <c r="E8" s="29">
        <f t="shared" si="0"/>
        <v>3.6941071089654928E-2</v>
      </c>
      <c r="F8" s="28">
        <v>0</v>
      </c>
      <c r="G8" s="28">
        <v>464.97974999999997</v>
      </c>
      <c r="H8" s="28">
        <v>6405.7602499999903</v>
      </c>
      <c r="I8" s="28">
        <v>960.86403749999852</v>
      </c>
      <c r="J8" s="28">
        <v>0</v>
      </c>
      <c r="Y8" s="5"/>
      <c r="Z8" s="5"/>
      <c r="AA8" s="5"/>
      <c r="AB8" s="5"/>
      <c r="AC8" s="5"/>
      <c r="AD8" s="5"/>
      <c r="AE8" s="5"/>
      <c r="AF8" s="5"/>
      <c r="AG8" s="5"/>
      <c r="AH8" s="5"/>
      <c r="AI8" s="5"/>
      <c r="AJ8" s="5"/>
      <c r="AK8" s="5"/>
      <c r="AL8" s="5"/>
      <c r="AM8" s="5"/>
    </row>
    <row r="9" spans="1:39" x14ac:dyDescent="0.25">
      <c r="A9" s="35"/>
      <c r="B9" s="30" t="s">
        <v>23</v>
      </c>
      <c r="C9" s="28">
        <v>205796.66999999998</v>
      </c>
      <c r="D9" s="28">
        <v>190097.02</v>
      </c>
      <c r="E9" s="29">
        <f t="shared" si="0"/>
        <v>7.6287191624626369E-2</v>
      </c>
      <c r="F9" s="28">
        <v>0</v>
      </c>
      <c r="G9" s="28">
        <v>514.49167499999999</v>
      </c>
      <c r="H9" s="28">
        <v>15185.158324999995</v>
      </c>
      <c r="I9" s="28">
        <v>2277.7737487499985</v>
      </c>
      <c r="J9" s="28">
        <v>0</v>
      </c>
      <c r="Y9" s="5"/>
      <c r="Z9" s="5"/>
      <c r="AA9" s="5"/>
      <c r="AB9" s="5"/>
      <c r="AC9" s="5"/>
      <c r="AD9" s="5"/>
      <c r="AE9" s="5"/>
      <c r="AF9" s="5"/>
      <c r="AG9" s="5"/>
      <c r="AH9" s="5"/>
      <c r="AI9" s="5"/>
      <c r="AJ9" s="5"/>
      <c r="AK9" s="5"/>
      <c r="AL9" s="5"/>
      <c r="AM9" s="5"/>
    </row>
    <row r="10" spans="1:39" x14ac:dyDescent="0.25">
      <c r="A10" s="32" t="s">
        <v>21</v>
      </c>
      <c r="B10" s="23">
        <v>44895</v>
      </c>
      <c r="C10" s="24">
        <v>2141984.36</v>
      </c>
      <c r="D10" s="24">
        <v>1906720.69</v>
      </c>
      <c r="E10" s="25">
        <f t="shared" si="0"/>
        <v>0.10983444809092814</v>
      </c>
      <c r="F10" s="24">
        <v>0</v>
      </c>
      <c r="G10" s="24">
        <v>5347.7709000000004</v>
      </c>
      <c r="H10" s="24">
        <v>229915.89909999992</v>
      </c>
      <c r="I10" s="24">
        <v>34487.384864999985</v>
      </c>
      <c r="J10" s="24">
        <v>10014.540000000001</v>
      </c>
    </row>
    <row r="11" spans="1:39" x14ac:dyDescent="0.25">
      <c r="A11" s="32"/>
      <c r="B11" s="26" t="s">
        <v>23</v>
      </c>
      <c r="C11" s="24">
        <v>12069400.729999999</v>
      </c>
      <c r="D11" s="24">
        <v>10726212.16</v>
      </c>
      <c r="E11" s="25">
        <f t="shared" si="0"/>
        <v>0.11128875410204385</v>
      </c>
      <c r="F11" s="24">
        <v>0</v>
      </c>
      <c r="G11" s="24">
        <v>30112.181825</v>
      </c>
      <c r="H11" s="24">
        <v>1313076.3881749983</v>
      </c>
      <c r="I11" s="24">
        <v>196961.4582262499</v>
      </c>
      <c r="J11" s="24">
        <v>51072.670000000006</v>
      </c>
      <c r="Y11" s="5"/>
      <c r="Z11" s="5"/>
      <c r="AA11" s="5"/>
      <c r="AB11" s="5"/>
      <c r="AC11" s="5"/>
      <c r="AD11" s="5"/>
      <c r="AE11" s="5"/>
      <c r="AF11" s="5"/>
      <c r="AG11" s="5"/>
      <c r="AH11" s="5"/>
      <c r="AI11" s="5"/>
      <c r="AJ11" s="5"/>
      <c r="AK11" s="5"/>
      <c r="AL11" s="5"/>
      <c r="AM11" s="5"/>
    </row>
    <row r="12" spans="1:39" x14ac:dyDescent="0.25">
      <c r="A12" s="35" t="s">
        <v>20</v>
      </c>
      <c r="B12" s="27">
        <v>44895</v>
      </c>
      <c r="C12" s="28">
        <v>4962247.71</v>
      </c>
      <c r="D12" s="28">
        <v>4405676.04</v>
      </c>
      <c r="E12" s="29">
        <f t="shared" si="0"/>
        <v>0.11216120244831548</v>
      </c>
      <c r="F12" s="28">
        <v>0</v>
      </c>
      <c r="G12" s="28">
        <v>12410.539275000001</v>
      </c>
      <c r="H12" s="28">
        <v>544161.13072499994</v>
      </c>
      <c r="I12" s="28">
        <v>81624.169608749988</v>
      </c>
      <c r="J12" s="28">
        <v>29101.14</v>
      </c>
    </row>
    <row r="13" spans="1:39" x14ac:dyDescent="0.25">
      <c r="A13" s="35"/>
      <c r="B13" s="30" t="s">
        <v>23</v>
      </c>
      <c r="C13" s="28">
        <v>21904745.399999999</v>
      </c>
      <c r="D13" s="28">
        <v>18718470.280000001</v>
      </c>
      <c r="E13" s="29">
        <f t="shared" si="0"/>
        <v>0.14546049551436455</v>
      </c>
      <c r="F13" s="28">
        <v>0</v>
      </c>
      <c r="G13" s="28">
        <v>54766.783500000005</v>
      </c>
      <c r="H13" s="28">
        <v>3131508.3364999974</v>
      </c>
      <c r="I13" s="28">
        <v>469726.25047499983</v>
      </c>
      <c r="J13" s="28">
        <v>223602.68</v>
      </c>
      <c r="Y13" s="5"/>
      <c r="Z13" s="5"/>
      <c r="AA13" s="5"/>
      <c r="AB13" s="5"/>
      <c r="AC13" s="5"/>
      <c r="AD13" s="5"/>
      <c r="AE13" s="5"/>
      <c r="AF13" s="5"/>
      <c r="AG13" s="5"/>
      <c r="AH13" s="5"/>
      <c r="AI13" s="5"/>
      <c r="AJ13" s="5"/>
      <c r="AK13" s="5"/>
      <c r="AL13" s="5"/>
      <c r="AM13" s="5"/>
    </row>
    <row r="14" spans="1:39" x14ac:dyDescent="0.25">
      <c r="A14" s="32" t="s">
        <v>19</v>
      </c>
      <c r="B14" s="23">
        <v>44895</v>
      </c>
      <c r="C14" s="24">
        <v>12172213.75</v>
      </c>
      <c r="D14" s="24">
        <v>9853329.3300000001</v>
      </c>
      <c r="E14" s="25">
        <f t="shared" si="0"/>
        <v>0.19050638344237095</v>
      </c>
      <c r="F14" s="24">
        <v>0</v>
      </c>
      <c r="G14" s="24">
        <v>30331.284374999999</v>
      </c>
      <c r="H14" s="24">
        <v>2288553.1356250001</v>
      </c>
      <c r="I14" s="24">
        <v>343282.97034375003</v>
      </c>
      <c r="J14" s="24">
        <v>55140.5</v>
      </c>
    </row>
    <row r="15" spans="1:39" x14ac:dyDescent="0.25">
      <c r="A15" s="32"/>
      <c r="B15" s="26" t="s">
        <v>23</v>
      </c>
      <c r="C15" s="24">
        <v>53757647.299999997</v>
      </c>
      <c r="D15" s="24">
        <v>44302902.469999999</v>
      </c>
      <c r="E15" s="25">
        <f t="shared" si="0"/>
        <v>0.17587720640445512</v>
      </c>
      <c r="F15" s="24">
        <v>0</v>
      </c>
      <c r="G15" s="24">
        <v>132898.21825000001</v>
      </c>
      <c r="H15" s="24">
        <v>9321846.6117499974</v>
      </c>
      <c r="I15" s="24">
        <v>1398276.9917624998</v>
      </c>
      <c r="J15" s="24">
        <v>331171.02</v>
      </c>
      <c r="Y15" s="5"/>
      <c r="Z15" s="5"/>
      <c r="AA15" s="5"/>
      <c r="AB15" s="5"/>
      <c r="AC15" s="5"/>
      <c r="AD15" s="5"/>
      <c r="AE15" s="5"/>
      <c r="AF15" s="5"/>
      <c r="AG15" s="5"/>
      <c r="AH15" s="5"/>
      <c r="AI15" s="5"/>
      <c r="AJ15" s="5"/>
      <c r="AK15" s="5"/>
      <c r="AL15" s="5"/>
      <c r="AM15" s="5"/>
    </row>
    <row r="16" spans="1:39" x14ac:dyDescent="0.25">
      <c r="A16" s="35" t="s">
        <v>32</v>
      </c>
      <c r="B16" s="27">
        <v>44895</v>
      </c>
      <c r="C16" s="28">
        <v>72689.47</v>
      </c>
      <c r="D16" s="28">
        <v>46401.75</v>
      </c>
      <c r="E16" s="29">
        <f t="shared" si="0"/>
        <v>0.36164412809723334</v>
      </c>
      <c r="F16" s="28">
        <v>0</v>
      </c>
      <c r="G16" s="28">
        <v>181.72367500000001</v>
      </c>
      <c r="H16" s="28">
        <v>26105.996325</v>
      </c>
      <c r="I16" s="28">
        <v>3915.8994487499999</v>
      </c>
      <c r="J16" s="28">
        <v>0</v>
      </c>
      <c r="K16" s="21"/>
      <c r="Y16" s="5"/>
      <c r="Z16" s="5"/>
      <c r="AA16" s="5"/>
      <c r="AB16" s="5"/>
      <c r="AC16" s="5"/>
      <c r="AD16" s="5"/>
      <c r="AE16" s="5"/>
      <c r="AF16" s="5"/>
      <c r="AG16" s="5"/>
      <c r="AH16" s="5"/>
      <c r="AI16" s="5"/>
      <c r="AJ16" s="5"/>
      <c r="AK16" s="5"/>
      <c r="AL16" s="5"/>
      <c r="AM16" s="5"/>
    </row>
    <row r="17" spans="1:39" x14ac:dyDescent="0.25">
      <c r="A17" s="35"/>
      <c r="B17" s="30" t="s">
        <v>23</v>
      </c>
      <c r="C17" s="28">
        <v>72689.47</v>
      </c>
      <c r="D17" s="28">
        <v>46401.75</v>
      </c>
      <c r="E17" s="29">
        <f t="shared" si="0"/>
        <v>0.36164412809723334</v>
      </c>
      <c r="F17" s="28">
        <v>0</v>
      </c>
      <c r="G17" s="28">
        <v>181.72367500000001</v>
      </c>
      <c r="H17" s="28">
        <v>26105.996325</v>
      </c>
      <c r="I17" s="28">
        <v>3915.8994487499999</v>
      </c>
      <c r="J17" s="28">
        <v>0</v>
      </c>
      <c r="K17" s="21"/>
      <c r="Y17" s="5"/>
      <c r="Z17" s="5"/>
      <c r="AA17" s="5"/>
      <c r="AB17" s="5"/>
      <c r="AC17" s="5"/>
      <c r="AD17" s="5"/>
      <c r="AE17" s="5"/>
      <c r="AF17" s="5"/>
      <c r="AG17" s="5"/>
      <c r="AH17" s="5"/>
      <c r="AI17" s="5"/>
      <c r="AJ17" s="5"/>
      <c r="AK17" s="5"/>
      <c r="AL17" s="5"/>
      <c r="AM17" s="5"/>
    </row>
    <row r="18" spans="1:39" x14ac:dyDescent="0.25">
      <c r="A18" s="32" t="s">
        <v>18</v>
      </c>
      <c r="B18" s="23">
        <v>44895</v>
      </c>
      <c r="C18" s="24">
        <v>9721996.6099999994</v>
      </c>
      <c r="D18" s="24">
        <v>8625282.5500000007</v>
      </c>
      <c r="E18" s="25">
        <f t="shared" si="0"/>
        <v>0.11280749253419033</v>
      </c>
      <c r="F18" s="24">
        <v>0</v>
      </c>
      <c r="G18" s="24">
        <v>24304.991524999998</v>
      </c>
      <c r="H18" s="24">
        <v>1072409.0684749987</v>
      </c>
      <c r="I18" s="24">
        <v>160861.36027124981</v>
      </c>
      <c r="J18" s="24">
        <v>52436.6</v>
      </c>
    </row>
    <row r="19" spans="1:39" x14ac:dyDescent="0.25">
      <c r="A19" s="32"/>
      <c r="B19" s="26" t="s">
        <v>23</v>
      </c>
      <c r="C19" s="24">
        <v>38370272.099999994</v>
      </c>
      <c r="D19" s="24">
        <v>32502669.449999999</v>
      </c>
      <c r="E19" s="25">
        <f t="shared" si="0"/>
        <v>0.15292053792863242</v>
      </c>
      <c r="F19" s="24">
        <v>0</v>
      </c>
      <c r="G19" s="24">
        <v>95925.680250000005</v>
      </c>
      <c r="H19" s="24">
        <v>5771676.9697499946</v>
      </c>
      <c r="I19" s="24">
        <v>865751.54546249984</v>
      </c>
      <c r="J19" s="24">
        <v>249317.77</v>
      </c>
      <c r="Y19" s="6">
        <f>+C26</f>
        <v>138170095.26999995</v>
      </c>
      <c r="Z19" s="6">
        <f>+D26</f>
        <v>116210408.66</v>
      </c>
      <c r="AA19" s="6">
        <f>+F26</f>
        <v>0</v>
      </c>
      <c r="AB19" s="6">
        <f>+G26</f>
        <v>343464.31817500002</v>
      </c>
      <c r="AC19" s="6">
        <f>+H26</f>
        <v>21616222.291824989</v>
      </c>
      <c r="AD19" s="6">
        <f>+I26</f>
        <v>3242433.3437737492</v>
      </c>
      <c r="AE19" s="6">
        <f>+J26</f>
        <v>911105.22</v>
      </c>
      <c r="AF19" s="6"/>
      <c r="AG19" s="6"/>
      <c r="AH19" s="6"/>
      <c r="AI19" s="6"/>
      <c r="AJ19" s="6"/>
      <c r="AK19" s="6"/>
      <c r="AL19" s="6"/>
      <c r="AM19" s="6"/>
    </row>
    <row r="20" spans="1:39" x14ac:dyDescent="0.25">
      <c r="A20" s="35" t="s">
        <v>6</v>
      </c>
      <c r="B20" s="27">
        <v>44895</v>
      </c>
      <c r="C20" s="28">
        <v>2272718.0699999998</v>
      </c>
      <c r="D20" s="28">
        <v>2045732.24</v>
      </c>
      <c r="E20" s="29">
        <f t="shared" si="0"/>
        <v>9.987416961048752E-2</v>
      </c>
      <c r="F20" s="28">
        <v>0</v>
      </c>
      <c r="G20" s="28">
        <v>5681.7951749999993</v>
      </c>
      <c r="H20" s="28">
        <v>221304.03482499984</v>
      </c>
      <c r="I20" s="28">
        <v>33195.605223749975</v>
      </c>
      <c r="J20" s="28">
        <v>11632.56</v>
      </c>
    </row>
    <row r="21" spans="1:39" x14ac:dyDescent="0.25">
      <c r="A21" s="35"/>
      <c r="B21" s="30" t="s">
        <v>23</v>
      </c>
      <c r="C21" s="28">
        <v>8313042.4399999995</v>
      </c>
      <c r="D21" s="28">
        <v>6984010.71</v>
      </c>
      <c r="E21" s="29">
        <f t="shared" si="0"/>
        <v>0.15987308372264242</v>
      </c>
      <c r="F21" s="28">
        <v>0</v>
      </c>
      <c r="G21" s="28">
        <v>20468.346100000002</v>
      </c>
      <c r="H21" s="28">
        <v>1308563.3838999995</v>
      </c>
      <c r="I21" s="28">
        <v>196284.50758499998</v>
      </c>
      <c r="J21" s="28">
        <v>55941.079999999994</v>
      </c>
      <c r="Y21" s="5"/>
      <c r="Z21" s="5"/>
      <c r="AA21" s="5"/>
      <c r="AB21" s="5"/>
      <c r="AC21" s="5"/>
      <c r="AD21" s="5"/>
      <c r="AE21" s="5"/>
      <c r="AF21" s="5"/>
      <c r="AG21" s="5"/>
      <c r="AH21" s="5"/>
      <c r="AI21" s="5"/>
      <c r="AJ21" s="5"/>
      <c r="AK21" s="5"/>
      <c r="AL21" s="5"/>
      <c r="AM21" s="5"/>
    </row>
    <row r="22" spans="1:39" x14ac:dyDescent="0.25">
      <c r="A22" s="32" t="s">
        <v>17</v>
      </c>
      <c r="B22" s="23">
        <v>44895</v>
      </c>
      <c r="C22" s="24">
        <v>58514.5</v>
      </c>
      <c r="D22" s="24">
        <v>52504.5</v>
      </c>
      <c r="E22" s="25">
        <f t="shared" si="0"/>
        <v>0.10270958480376659</v>
      </c>
      <c r="F22" s="24">
        <v>0</v>
      </c>
      <c r="G22" s="24">
        <v>146.28625</v>
      </c>
      <c r="H22" s="24">
        <v>5863.7137499999999</v>
      </c>
      <c r="I22" s="24">
        <v>879.55706249999992</v>
      </c>
      <c r="J22" s="24">
        <v>0</v>
      </c>
    </row>
    <row r="23" spans="1:39" x14ac:dyDescent="0.25">
      <c r="A23" s="32"/>
      <c r="B23" s="26" t="s">
        <v>23</v>
      </c>
      <c r="C23" s="24">
        <v>121695.6</v>
      </c>
      <c r="D23" s="24">
        <v>103771.95</v>
      </c>
      <c r="E23" s="25">
        <f t="shared" si="0"/>
        <v>0.14728264620906598</v>
      </c>
      <c r="F23" s="24">
        <v>0</v>
      </c>
      <c r="G23" s="24">
        <v>304.23900000000003</v>
      </c>
      <c r="H23" s="24">
        <v>17619.411000000007</v>
      </c>
      <c r="I23" s="24">
        <v>2642.91165</v>
      </c>
      <c r="J23" s="24">
        <v>0</v>
      </c>
      <c r="Y23" s="5"/>
      <c r="Z23" s="5"/>
      <c r="AA23" s="5"/>
      <c r="AB23" s="5"/>
      <c r="AC23" s="5"/>
      <c r="AD23" s="5"/>
      <c r="AE23" s="5"/>
      <c r="AF23" s="5"/>
      <c r="AG23" s="5"/>
      <c r="AH23" s="5"/>
      <c r="AI23" s="5"/>
      <c r="AJ23" s="5"/>
      <c r="AK23" s="5"/>
      <c r="AL23" s="5"/>
      <c r="AM23" s="5"/>
    </row>
    <row r="24" spans="1:39" ht="7.5" customHeight="1" x14ac:dyDescent="0.25">
      <c r="A24" s="10"/>
      <c r="B24" s="10"/>
      <c r="C24" s="11"/>
      <c r="D24" s="11"/>
      <c r="E24" s="12"/>
      <c r="F24" s="11"/>
      <c r="G24" s="11"/>
      <c r="H24" s="11"/>
      <c r="I24" s="11"/>
      <c r="J24" s="11"/>
    </row>
    <row r="25" spans="1:39" x14ac:dyDescent="0.25">
      <c r="A25" s="33" t="s">
        <v>4</v>
      </c>
      <c r="B25" s="17">
        <f>+B18</f>
        <v>44895</v>
      </c>
      <c r="C25" s="20">
        <f>+C18+C14+C12+C20+C10+C6+C22+C8+C16</f>
        <v>32986877.949999996</v>
      </c>
      <c r="D25" s="20">
        <f>+D18+D14+D12+D20+D10+D6+D22+D8+D16</f>
        <v>28234802.400000002</v>
      </c>
      <c r="E25" s="12">
        <f t="shared" ref="E25" si="1">+(C25-D25)/C25</f>
        <v>0.14405957293694094</v>
      </c>
      <c r="F25" s="20">
        <f t="shared" ref="F25:J26" si="2">+F18+F14+F12+F20+F10+F6+F22+F8+F16</f>
        <v>0</v>
      </c>
      <c r="G25" s="20">
        <f t="shared" si="2"/>
        <v>82302.764875000008</v>
      </c>
      <c r="H25" s="20">
        <f t="shared" si="2"/>
        <v>4669772.7851249995</v>
      </c>
      <c r="I25" s="20">
        <f t="shared" si="2"/>
        <v>700465.91776874987</v>
      </c>
      <c r="J25" s="20">
        <f t="shared" si="2"/>
        <v>158325.34</v>
      </c>
    </row>
    <row r="26" spans="1:39" x14ac:dyDescent="0.25">
      <c r="A26" s="33"/>
      <c r="B26" s="18" t="str">
        <f>+B23</f>
        <v>FYTD</v>
      </c>
      <c r="C26" s="20">
        <f>+C19+C15+C13+C21+C11+C7+C23+C9+C17</f>
        <v>138170095.26999995</v>
      </c>
      <c r="D26" s="20">
        <f>+D19+D15+D13+D21+D11+D7+D23+D9+D17</f>
        <v>116210408.66</v>
      </c>
      <c r="E26" s="12">
        <f t="shared" ref="E26" si="3">+(C26-D26)/C26</f>
        <v>0.15893226799249324</v>
      </c>
      <c r="F26" s="20">
        <f t="shared" si="2"/>
        <v>0</v>
      </c>
      <c r="G26" s="20">
        <f t="shared" si="2"/>
        <v>343464.31817500002</v>
      </c>
      <c r="H26" s="20">
        <f t="shared" si="2"/>
        <v>21616222.291824989</v>
      </c>
      <c r="I26" s="20">
        <f t="shared" si="2"/>
        <v>3242433.3437737492</v>
      </c>
      <c r="J26" s="20">
        <f t="shared" si="2"/>
        <v>911105.22</v>
      </c>
    </row>
    <row r="27" spans="1:39" x14ac:dyDescent="0.25">
      <c r="A27" s="4" t="s">
        <v>15</v>
      </c>
      <c r="I27" s="13"/>
      <c r="Y27" s="5"/>
      <c r="Z27" s="5"/>
      <c r="AA27" s="5"/>
      <c r="AB27" s="5"/>
      <c r="AC27" s="5"/>
      <c r="AD27" s="5"/>
      <c r="AE27" s="5"/>
      <c r="AF27" s="5"/>
      <c r="AG27" s="5"/>
      <c r="AH27" s="5"/>
      <c r="AI27" s="5"/>
      <c r="AJ27" s="5"/>
      <c r="AK27" s="5"/>
      <c r="AL27" s="5"/>
      <c r="AM27" s="5"/>
    </row>
    <row r="28" spans="1:39" x14ac:dyDescent="0.25">
      <c r="Y28" s="5"/>
      <c r="Z28" s="5"/>
      <c r="AA28" s="5"/>
      <c r="AB28" s="5"/>
      <c r="AC28" s="5"/>
      <c r="AD28" s="5"/>
      <c r="AE28" s="5"/>
      <c r="AF28" s="5"/>
      <c r="AG28" s="5"/>
      <c r="AH28" s="5"/>
      <c r="AI28" s="5"/>
      <c r="AJ28" s="5"/>
      <c r="AK28" s="5"/>
      <c r="AL28" s="5"/>
      <c r="AM28" s="5"/>
    </row>
    <row r="29" spans="1:39" x14ac:dyDescent="0.25">
      <c r="A29" s="31" t="s">
        <v>11</v>
      </c>
      <c r="B29" s="31"/>
      <c r="C29" s="31"/>
      <c r="D29" s="31"/>
      <c r="E29" s="31"/>
      <c r="F29" s="31"/>
      <c r="G29" s="31"/>
      <c r="H29" s="31"/>
      <c r="I29" s="31"/>
      <c r="J29" s="31"/>
      <c r="Y29" s="5"/>
      <c r="Z29" s="5"/>
      <c r="AA29" s="5"/>
      <c r="AB29" s="5"/>
      <c r="AC29" s="5"/>
      <c r="AD29" s="5"/>
      <c r="AE29" s="5"/>
      <c r="AF29" s="5"/>
      <c r="AG29" s="5"/>
      <c r="AH29" s="5"/>
      <c r="AI29" s="5"/>
      <c r="AJ29" s="5"/>
      <c r="AK29" s="5"/>
      <c r="AL29" s="5"/>
      <c r="AM29" s="5"/>
    </row>
    <row r="30" spans="1:39" ht="30.75" customHeight="1" x14ac:dyDescent="0.25">
      <c r="A30" s="31" t="s">
        <v>14</v>
      </c>
      <c r="B30" s="31"/>
      <c r="C30" s="31"/>
      <c r="D30" s="31"/>
      <c r="E30" s="31"/>
      <c r="F30" s="31"/>
      <c r="G30" s="31"/>
      <c r="H30" s="31"/>
      <c r="I30" s="31"/>
      <c r="J30" s="31"/>
      <c r="Y30" s="5"/>
      <c r="Z30" s="5"/>
      <c r="AA30" s="5"/>
      <c r="AB30" s="5"/>
      <c r="AC30" s="5"/>
      <c r="AD30" s="5"/>
      <c r="AE30" s="5"/>
      <c r="AF30" s="5"/>
      <c r="AG30" s="5"/>
      <c r="AH30" s="5"/>
      <c r="AI30" s="5"/>
      <c r="AJ30" s="5"/>
      <c r="AK30" s="5"/>
      <c r="AL30" s="5"/>
      <c r="AM30" s="5"/>
    </row>
    <row r="31" spans="1:39" ht="44.25" customHeight="1" x14ac:dyDescent="0.25">
      <c r="A31" s="36" t="s">
        <v>43</v>
      </c>
      <c r="B31" s="36"/>
      <c r="C31" s="36"/>
      <c r="D31" s="36"/>
      <c r="E31" s="36"/>
      <c r="F31" s="36"/>
      <c r="G31" s="36"/>
      <c r="H31" s="36"/>
      <c r="I31" s="36"/>
      <c r="J31" s="36"/>
      <c r="Y31" s="5"/>
      <c r="Z31" s="5"/>
      <c r="AA31" s="5"/>
      <c r="AB31" s="5"/>
      <c r="AC31" s="5"/>
      <c r="AD31" s="5"/>
      <c r="AE31" s="5"/>
      <c r="AF31" s="5"/>
      <c r="AG31" s="5"/>
      <c r="AH31" s="5"/>
      <c r="AI31" s="5"/>
      <c r="AJ31" s="5"/>
      <c r="AK31" s="5"/>
      <c r="AL31" s="5"/>
      <c r="AM31" s="5"/>
    </row>
    <row r="32" spans="1:39" x14ac:dyDescent="0.25">
      <c r="A32" s="31" t="s">
        <v>9</v>
      </c>
      <c r="B32" s="31"/>
      <c r="C32" s="31"/>
      <c r="D32" s="31"/>
      <c r="E32" s="31"/>
      <c r="F32" s="31"/>
      <c r="G32" s="31"/>
      <c r="H32" s="31"/>
      <c r="I32" s="31"/>
      <c r="J32" s="31"/>
      <c r="Y32" s="5"/>
      <c r="Z32" s="5"/>
      <c r="AA32" s="5"/>
      <c r="AB32" s="5"/>
      <c r="AC32" s="5"/>
      <c r="AD32" s="5"/>
      <c r="AE32" s="5"/>
      <c r="AF32" s="5"/>
      <c r="AG32" s="5"/>
      <c r="AH32" s="5"/>
      <c r="AI32" s="5"/>
      <c r="AJ32" s="5"/>
      <c r="AK32" s="5"/>
      <c r="AL32" s="5"/>
      <c r="AM32" s="5"/>
    </row>
    <row r="33" spans="1:39" x14ac:dyDescent="0.25">
      <c r="A33" s="31" t="s">
        <v>13</v>
      </c>
      <c r="B33" s="31"/>
      <c r="C33" s="31"/>
      <c r="D33" s="31"/>
      <c r="E33" s="31"/>
      <c r="F33" s="31"/>
      <c r="G33" s="31"/>
      <c r="H33" s="31"/>
      <c r="I33" s="31"/>
      <c r="J33" s="31"/>
      <c r="Y33" s="5"/>
      <c r="Z33" s="5"/>
      <c r="AA33" s="5"/>
      <c r="AB33" s="5"/>
      <c r="AC33" s="5"/>
      <c r="AD33" s="5"/>
      <c r="AE33" s="5"/>
      <c r="AF33" s="5"/>
      <c r="AG33" s="5"/>
      <c r="AH33" s="5"/>
      <c r="AI33" s="5"/>
      <c r="AJ33" s="5"/>
      <c r="AK33" s="5"/>
      <c r="AL33" s="5"/>
      <c r="AM33" s="5"/>
    </row>
    <row r="34" spans="1:39" x14ac:dyDescent="0.25">
      <c r="A34" s="31" t="s">
        <v>10</v>
      </c>
      <c r="B34" s="31"/>
      <c r="C34" s="31"/>
      <c r="D34" s="31"/>
      <c r="E34" s="31"/>
      <c r="F34" s="31"/>
      <c r="G34" s="31"/>
      <c r="H34" s="31"/>
      <c r="I34" s="31"/>
      <c r="J34" s="31"/>
      <c r="Y34" s="5"/>
      <c r="Z34" s="5"/>
      <c r="AA34" s="5"/>
      <c r="AB34" s="5"/>
      <c r="AC34" s="5"/>
      <c r="AD34" s="5"/>
      <c r="AE34" s="5"/>
      <c r="AF34" s="5"/>
      <c r="AG34" s="5"/>
      <c r="AH34" s="5"/>
      <c r="AI34" s="5"/>
      <c r="AJ34" s="5"/>
      <c r="AK34" s="5"/>
      <c r="AL34" s="5"/>
      <c r="AM34" s="5"/>
    </row>
    <row r="35" spans="1:39" x14ac:dyDescent="0.25">
      <c r="Y35" s="5"/>
      <c r="Z35" s="5"/>
      <c r="AA35" s="5"/>
      <c r="AB35" s="5"/>
      <c r="AC35" s="5"/>
      <c r="AD35" s="5"/>
      <c r="AE35" s="5"/>
      <c r="AF35" s="5"/>
      <c r="AG35" s="5"/>
      <c r="AH35" s="5"/>
      <c r="AI35" s="5"/>
      <c r="AJ35" s="5"/>
      <c r="AK35" s="5"/>
      <c r="AL35" s="5"/>
      <c r="AM35" s="5"/>
    </row>
    <row r="36" spans="1:39" x14ac:dyDescent="0.25">
      <c r="Y36" s="5"/>
      <c r="Z36" s="5"/>
      <c r="AA36" s="5"/>
      <c r="AB36" s="5"/>
      <c r="AC36" s="5"/>
      <c r="AD36" s="5"/>
      <c r="AE36" s="5"/>
      <c r="AF36" s="5"/>
      <c r="AG36" s="5"/>
      <c r="AH36" s="5"/>
      <c r="AI36" s="5"/>
      <c r="AJ36" s="5"/>
      <c r="AK36" s="5"/>
      <c r="AL36" s="5"/>
      <c r="AM36" s="5"/>
    </row>
    <row r="37" spans="1:39" x14ac:dyDescent="0.25">
      <c r="Y37" s="5"/>
      <c r="Z37" s="5"/>
      <c r="AA37" s="5"/>
      <c r="AB37" s="5"/>
      <c r="AC37" s="5"/>
      <c r="AD37" s="5"/>
      <c r="AE37" s="5"/>
      <c r="AF37" s="5"/>
      <c r="AG37" s="5"/>
      <c r="AH37" s="5"/>
      <c r="AI37" s="5"/>
      <c r="AJ37" s="5"/>
      <c r="AK37" s="5"/>
      <c r="AL37" s="5"/>
      <c r="AM37" s="5"/>
    </row>
    <row r="38" spans="1:39" x14ac:dyDescent="0.25">
      <c r="Y38" s="5"/>
      <c r="Z38" s="5"/>
      <c r="AA38" s="5"/>
      <c r="AB38" s="5"/>
      <c r="AC38" s="5"/>
      <c r="AD38" s="5"/>
      <c r="AE38" s="5"/>
      <c r="AF38" s="5"/>
      <c r="AG38" s="5"/>
      <c r="AH38" s="5"/>
      <c r="AI38" s="5"/>
      <c r="AJ38" s="5"/>
      <c r="AK38" s="5"/>
      <c r="AL38" s="5"/>
      <c r="AM38" s="5"/>
    </row>
    <row r="39" spans="1:39" ht="23.25" x14ac:dyDescent="0.25">
      <c r="A39" s="37" t="s">
        <v>5</v>
      </c>
      <c r="B39" s="37"/>
      <c r="C39" s="37"/>
      <c r="D39" s="37"/>
      <c r="E39" s="37"/>
      <c r="F39" s="37"/>
      <c r="G39" s="37"/>
      <c r="H39" s="37"/>
      <c r="I39" s="37"/>
      <c r="J39" s="37"/>
    </row>
    <row r="40" spans="1:39" ht="23.25" x14ac:dyDescent="0.35">
      <c r="A40" s="34">
        <f>+A2</f>
        <v>44895</v>
      </c>
      <c r="B40" s="34"/>
      <c r="C40" s="34"/>
      <c r="D40" s="34"/>
      <c r="E40" s="34"/>
      <c r="F40" s="34"/>
      <c r="G40" s="34"/>
      <c r="H40" s="34"/>
      <c r="I40" s="34"/>
      <c r="J40" s="34"/>
    </row>
    <row r="41" spans="1:39" ht="23.25" x14ac:dyDescent="0.35">
      <c r="A41" s="34" t="s">
        <v>40</v>
      </c>
      <c r="B41" s="34"/>
      <c r="C41" s="34"/>
      <c r="D41" s="34"/>
      <c r="E41" s="34"/>
      <c r="F41" s="34"/>
      <c r="G41" s="34"/>
      <c r="H41" s="34"/>
      <c r="I41" s="34"/>
      <c r="J41" s="34"/>
    </row>
    <row r="42" spans="1:39" x14ac:dyDescent="0.25">
      <c r="A42" s="38" t="s">
        <v>2</v>
      </c>
      <c r="B42" s="18" t="s">
        <v>3</v>
      </c>
      <c r="C42" s="19"/>
      <c r="D42" s="19"/>
      <c r="E42" s="19"/>
      <c r="F42" s="19" t="s">
        <v>26</v>
      </c>
      <c r="G42" s="19" t="s">
        <v>25</v>
      </c>
      <c r="H42" s="19"/>
      <c r="I42" s="19" t="s">
        <v>24</v>
      </c>
      <c r="J42" s="19" t="s">
        <v>12</v>
      </c>
    </row>
    <row r="43" spans="1:39" x14ac:dyDescent="0.25">
      <c r="A43" s="39"/>
      <c r="B43" s="18" t="s">
        <v>23</v>
      </c>
      <c r="C43" s="15" t="s">
        <v>7</v>
      </c>
      <c r="D43" s="15" t="s">
        <v>0</v>
      </c>
      <c r="E43" s="15" t="s">
        <v>8</v>
      </c>
      <c r="F43" s="15" t="s">
        <v>30</v>
      </c>
      <c r="G43" s="15" t="s">
        <v>29</v>
      </c>
      <c r="H43" s="15" t="s">
        <v>1</v>
      </c>
      <c r="I43" s="15" t="s">
        <v>27</v>
      </c>
      <c r="J43" s="15" t="s">
        <v>28</v>
      </c>
    </row>
    <row r="44" spans="1:39" x14ac:dyDescent="0.25">
      <c r="A44" s="32" t="s">
        <v>33</v>
      </c>
      <c r="B44" s="23">
        <v>44895</v>
      </c>
      <c r="C44" s="24">
        <v>15075444.869999999</v>
      </c>
      <c r="D44" s="24">
        <v>11161004.15</v>
      </c>
      <c r="E44" s="25">
        <f t="shared" ref="E44:E57" si="4">IF(C44=0,"N/A",+(C44-D44)/C44)</f>
        <v>0.25965673011678092</v>
      </c>
      <c r="F44" s="24">
        <v>5812182.1600000001</v>
      </c>
      <c r="G44" s="24">
        <v>23134.066774999999</v>
      </c>
      <c r="H44" s="24">
        <v>-1920875.5067750013</v>
      </c>
      <c r="I44" s="24">
        <v>0</v>
      </c>
      <c r="J44" s="24">
        <v>0</v>
      </c>
    </row>
    <row r="45" spans="1:39" x14ac:dyDescent="0.25">
      <c r="A45" s="32"/>
      <c r="B45" s="26" t="s">
        <v>23</v>
      </c>
      <c r="C45" s="24">
        <v>15075444.869999999</v>
      </c>
      <c r="D45" s="24">
        <v>11161004.15</v>
      </c>
      <c r="E45" s="25">
        <f t="shared" si="4"/>
        <v>0.25965673011678092</v>
      </c>
      <c r="F45" s="24">
        <v>5812182.1600000001</v>
      </c>
      <c r="G45" s="24">
        <v>23134.066774999999</v>
      </c>
      <c r="H45" s="24">
        <v>-1920875.5067750013</v>
      </c>
      <c r="I45" s="24">
        <v>0</v>
      </c>
      <c r="J45" s="24">
        <v>0</v>
      </c>
    </row>
    <row r="46" spans="1:39" x14ac:dyDescent="0.25">
      <c r="A46" s="35" t="s">
        <v>34</v>
      </c>
      <c r="B46" s="16">
        <v>44895</v>
      </c>
      <c r="C46" s="14">
        <v>631175.89</v>
      </c>
      <c r="D46" s="14">
        <v>543964.26</v>
      </c>
      <c r="E46" s="29">
        <f t="shared" si="4"/>
        <v>0.13817325943803083</v>
      </c>
      <c r="F46" s="14">
        <v>57222.7</v>
      </c>
      <c r="G46" s="14">
        <v>1577.9397250000002</v>
      </c>
      <c r="H46" s="14">
        <v>28410.990275000007</v>
      </c>
      <c r="I46" s="14">
        <v>4261.6485412500006</v>
      </c>
      <c r="J46" s="14">
        <v>0</v>
      </c>
    </row>
    <row r="47" spans="1:39" x14ac:dyDescent="0.25">
      <c r="A47" s="35"/>
      <c r="B47" s="11" t="s">
        <v>23</v>
      </c>
      <c r="C47" s="14">
        <v>631175.89</v>
      </c>
      <c r="D47" s="14">
        <v>543964.26</v>
      </c>
      <c r="E47" s="29">
        <f t="shared" si="4"/>
        <v>0.13817325943803083</v>
      </c>
      <c r="F47" s="14">
        <v>57222.7</v>
      </c>
      <c r="G47" s="14">
        <v>1577.9397250000002</v>
      </c>
      <c r="H47" s="14">
        <v>28410.990275000007</v>
      </c>
      <c r="I47" s="14">
        <v>4261.6485412500006</v>
      </c>
      <c r="J47" s="14">
        <v>0</v>
      </c>
    </row>
    <row r="48" spans="1:39" x14ac:dyDescent="0.25">
      <c r="A48" s="32" t="s">
        <v>36</v>
      </c>
      <c r="B48" s="23">
        <v>44895</v>
      </c>
      <c r="C48" s="24">
        <v>3469246.12</v>
      </c>
      <c r="D48" s="24">
        <v>2844575.94</v>
      </c>
      <c r="E48" s="25">
        <f t="shared" si="4"/>
        <v>0.18005934384384356</v>
      </c>
      <c r="F48" s="24">
        <v>707790.46</v>
      </c>
      <c r="G48" s="24">
        <v>8936.395300000002</v>
      </c>
      <c r="H48" s="24">
        <v>-92056.675299999799</v>
      </c>
      <c r="I48" s="24">
        <v>0</v>
      </c>
      <c r="J48" s="24">
        <v>0</v>
      </c>
    </row>
    <row r="49" spans="1:10" x14ac:dyDescent="0.25">
      <c r="A49" s="32"/>
      <c r="B49" s="26" t="s">
        <v>23</v>
      </c>
      <c r="C49" s="24">
        <v>3469246.12</v>
      </c>
      <c r="D49" s="24">
        <v>2844575.94</v>
      </c>
      <c r="E49" s="25">
        <f t="shared" si="4"/>
        <v>0.18005934384384356</v>
      </c>
      <c r="F49" s="24">
        <v>707790.46</v>
      </c>
      <c r="G49" s="24">
        <v>8936.395300000002</v>
      </c>
      <c r="H49" s="24">
        <v>-92056.675299999799</v>
      </c>
      <c r="I49" s="24">
        <v>0</v>
      </c>
      <c r="J49" s="24">
        <v>0</v>
      </c>
    </row>
    <row r="50" spans="1:10" x14ac:dyDescent="0.25">
      <c r="A50" s="35" t="s">
        <v>35</v>
      </c>
      <c r="B50" s="16">
        <v>44895</v>
      </c>
      <c r="C50" s="14">
        <v>69598659.25</v>
      </c>
      <c r="D50" s="14">
        <v>60011173.150000006</v>
      </c>
      <c r="E50" s="29">
        <f t="shared" si="4"/>
        <v>0.13775389071162306</v>
      </c>
      <c r="F50" s="14">
        <v>26637796.140000001</v>
      </c>
      <c r="G50" s="14">
        <v>107402.157775</v>
      </c>
      <c r="H50" s="14">
        <v>-17157712.197775006</v>
      </c>
      <c r="I50" s="14">
        <v>0</v>
      </c>
      <c r="J50" s="14">
        <v>0</v>
      </c>
    </row>
    <row r="51" spans="1:10" x14ac:dyDescent="0.25">
      <c r="A51" s="35"/>
      <c r="B51" s="11" t="s">
        <v>23</v>
      </c>
      <c r="C51" s="14">
        <v>69598659.25</v>
      </c>
      <c r="D51" s="14">
        <v>60011173.150000006</v>
      </c>
      <c r="E51" s="29">
        <f t="shared" si="4"/>
        <v>0.13775389071162306</v>
      </c>
      <c r="F51" s="14">
        <v>26637796.140000001</v>
      </c>
      <c r="G51" s="14">
        <v>107402.157775</v>
      </c>
      <c r="H51" s="14">
        <v>-17157712.197775006</v>
      </c>
      <c r="I51" s="14">
        <v>0</v>
      </c>
      <c r="J51" s="14">
        <v>0</v>
      </c>
    </row>
    <row r="52" spans="1:10" x14ac:dyDescent="0.25">
      <c r="A52" s="32" t="s">
        <v>38</v>
      </c>
      <c r="B52" s="23">
        <v>44895</v>
      </c>
      <c r="C52" s="24">
        <v>5711254.8700000001</v>
      </c>
      <c r="D52" s="24">
        <v>5344671.91</v>
      </c>
      <c r="E52" s="25">
        <f t="shared" si="4"/>
        <v>6.4186062142941966E-2</v>
      </c>
      <c r="F52" s="24">
        <v>890084.27999999991</v>
      </c>
      <c r="G52" s="24">
        <v>14278.137175</v>
      </c>
      <c r="H52" s="24">
        <v>-537779.45717499999</v>
      </c>
      <c r="I52" s="24">
        <v>0</v>
      </c>
      <c r="J52" s="24">
        <v>0</v>
      </c>
    </row>
    <row r="53" spans="1:10" x14ac:dyDescent="0.25">
      <c r="A53" s="32"/>
      <c r="B53" s="26" t="s">
        <v>23</v>
      </c>
      <c r="C53" s="24">
        <v>5711254.8700000001</v>
      </c>
      <c r="D53" s="24">
        <v>5344671.91</v>
      </c>
      <c r="E53" s="25">
        <f t="shared" si="4"/>
        <v>6.4186062142941966E-2</v>
      </c>
      <c r="F53" s="24">
        <v>890084.27999999991</v>
      </c>
      <c r="G53" s="24">
        <v>14278.137175</v>
      </c>
      <c r="H53" s="24">
        <v>-537779.45717499999</v>
      </c>
      <c r="I53" s="24">
        <v>0</v>
      </c>
      <c r="J53" s="24">
        <v>0</v>
      </c>
    </row>
    <row r="54" spans="1:10" x14ac:dyDescent="0.25">
      <c r="A54" s="35" t="s">
        <v>37</v>
      </c>
      <c r="B54" s="16">
        <v>44895</v>
      </c>
      <c r="C54" s="14">
        <v>89945686.540000007</v>
      </c>
      <c r="D54" s="14">
        <v>78934435.340000004</v>
      </c>
      <c r="E54" s="29">
        <f t="shared" si="4"/>
        <v>0.12242111460345748</v>
      </c>
      <c r="F54" s="14">
        <v>29421730.030000001</v>
      </c>
      <c r="G54" s="14">
        <v>151309.89127500003</v>
      </c>
      <c r="H54" s="14">
        <v>-18561788.721274998</v>
      </c>
      <c r="I54" s="14">
        <v>0</v>
      </c>
      <c r="J54" s="14">
        <v>0</v>
      </c>
    </row>
    <row r="55" spans="1:10" x14ac:dyDescent="0.25">
      <c r="A55" s="35"/>
      <c r="B55" s="11" t="s">
        <v>23</v>
      </c>
      <c r="C55" s="14">
        <v>89945686.540000007</v>
      </c>
      <c r="D55" s="14">
        <v>78934435.340000004</v>
      </c>
      <c r="E55" s="29">
        <f t="shared" si="4"/>
        <v>0.12242111460345748</v>
      </c>
      <c r="F55" s="14">
        <v>29421730.030000001</v>
      </c>
      <c r="G55" s="14">
        <v>151309.89127500003</v>
      </c>
      <c r="H55" s="14">
        <v>-18561788.721274998</v>
      </c>
      <c r="I55" s="14">
        <v>0</v>
      </c>
      <c r="J55" s="14">
        <v>0</v>
      </c>
    </row>
    <row r="56" spans="1:10" ht="15" customHeight="1" x14ac:dyDescent="0.25">
      <c r="A56" s="32" t="s">
        <v>39</v>
      </c>
      <c r="B56" s="23">
        <v>44895</v>
      </c>
      <c r="C56" s="24">
        <v>1653028.0299999998</v>
      </c>
      <c r="D56" s="24">
        <v>1376207.39</v>
      </c>
      <c r="E56" s="25">
        <f t="shared" si="4"/>
        <v>0.16746276226181109</v>
      </c>
      <c r="F56" s="24">
        <v>308513.19999999995</v>
      </c>
      <c r="G56" s="24">
        <v>3361.2870749999997</v>
      </c>
      <c r="H56" s="24">
        <v>-35053.847075000056</v>
      </c>
      <c r="I56" s="24">
        <v>0</v>
      </c>
      <c r="J56" s="24">
        <v>0</v>
      </c>
    </row>
    <row r="57" spans="1:10" x14ac:dyDescent="0.25">
      <c r="A57" s="32"/>
      <c r="B57" s="26" t="s">
        <v>23</v>
      </c>
      <c r="C57" s="24">
        <v>1653028.0299999998</v>
      </c>
      <c r="D57" s="24">
        <v>1376207.39</v>
      </c>
      <c r="E57" s="25">
        <f t="shared" si="4"/>
        <v>0.16746276226181109</v>
      </c>
      <c r="F57" s="24">
        <v>308513.19999999995</v>
      </c>
      <c r="G57" s="24">
        <v>3361.2870749999997</v>
      </c>
      <c r="H57" s="24">
        <v>-35053.847075000056</v>
      </c>
      <c r="I57" s="24">
        <v>0</v>
      </c>
      <c r="J57" s="24">
        <v>0</v>
      </c>
    </row>
    <row r="58" spans="1:10" ht="5.25" customHeight="1" x14ac:dyDescent="0.25">
      <c r="A58" s="10"/>
      <c r="B58" s="10"/>
      <c r="C58" s="11"/>
      <c r="D58" s="11"/>
      <c r="E58" s="12"/>
      <c r="F58" s="11"/>
      <c r="G58" s="11"/>
      <c r="H58" s="11"/>
      <c r="I58" s="11"/>
      <c r="J58" s="11"/>
    </row>
    <row r="59" spans="1:10" x14ac:dyDescent="0.25">
      <c r="A59" s="33" t="s">
        <v>4</v>
      </c>
      <c r="B59" s="17">
        <f>+B56</f>
        <v>44895</v>
      </c>
      <c r="C59" s="20">
        <f>+C46+C44+C50+C48+C54+C52+C56</f>
        <v>186084495.57000002</v>
      </c>
      <c r="D59" s="20">
        <f>+D46+D44+D50+D48+D54+D52+D56</f>
        <v>160216032.13999999</v>
      </c>
      <c r="E59" s="12">
        <f t="shared" ref="E59:E60" si="5">+(C59-D59)/C59</f>
        <v>0.1390146092008456</v>
      </c>
      <c r="F59" s="20">
        <f t="shared" ref="F59:J60" si="6">+F46+F44+F50+F48+F54+F52+F56</f>
        <v>63835318.970000006</v>
      </c>
      <c r="G59" s="20">
        <f t="shared" si="6"/>
        <v>309999.8751</v>
      </c>
      <c r="H59" s="20">
        <f t="shared" si="6"/>
        <v>-38276855.415100008</v>
      </c>
      <c r="I59" s="20">
        <f t="shared" si="6"/>
        <v>4261.6485412500006</v>
      </c>
      <c r="J59" s="20">
        <f t="shared" si="6"/>
        <v>0</v>
      </c>
    </row>
    <row r="60" spans="1:10" x14ac:dyDescent="0.25">
      <c r="A60" s="33"/>
      <c r="B60" s="18" t="str">
        <f>+B57</f>
        <v>FYTD</v>
      </c>
      <c r="C60" s="20">
        <f>+C47+C45+C51+C49+C55+C53+C57</f>
        <v>186084495.57000002</v>
      </c>
      <c r="D60" s="20">
        <f>+D47+D45+D51+D49+D55+D53+D57</f>
        <v>160216032.13999999</v>
      </c>
      <c r="E60" s="12">
        <f t="shared" si="5"/>
        <v>0.1390146092008456</v>
      </c>
      <c r="F60" s="20">
        <f t="shared" si="6"/>
        <v>63835318.970000006</v>
      </c>
      <c r="G60" s="20">
        <f t="shared" si="6"/>
        <v>309999.8751</v>
      </c>
      <c r="H60" s="20">
        <f t="shared" si="6"/>
        <v>-38276855.415100008</v>
      </c>
      <c r="I60" s="20">
        <f t="shared" si="6"/>
        <v>4261.6485412500006</v>
      </c>
      <c r="J60" s="20">
        <f t="shared" si="6"/>
        <v>0</v>
      </c>
    </row>
    <row r="61" spans="1:10" x14ac:dyDescent="0.25">
      <c r="A61" s="4" t="s">
        <v>15</v>
      </c>
      <c r="I61" s="13"/>
    </row>
    <row r="63" spans="1:10" ht="23.25" x14ac:dyDescent="0.35">
      <c r="A63" s="34" t="s">
        <v>41</v>
      </c>
      <c r="B63" s="34"/>
      <c r="C63" s="34"/>
      <c r="D63" s="34"/>
      <c r="E63" s="34"/>
      <c r="F63" s="34"/>
      <c r="G63" s="34"/>
      <c r="H63" s="34"/>
      <c r="I63" s="34"/>
      <c r="J63" s="34"/>
    </row>
    <row r="64" spans="1:10" x14ac:dyDescent="0.25">
      <c r="A64" s="33" t="s">
        <v>42</v>
      </c>
      <c r="B64" s="17">
        <f>+B59</f>
        <v>44895</v>
      </c>
      <c r="C64" s="20">
        <f>+C59+C25</f>
        <v>219071373.52000001</v>
      </c>
      <c r="D64" s="20">
        <f>+D59+D25</f>
        <v>188450834.53999999</v>
      </c>
      <c r="E64" s="12">
        <f t="shared" ref="E64:E65" si="7">+(C64-D64)/C64</f>
        <v>0.13977425935664084</v>
      </c>
      <c r="F64" s="20">
        <f t="shared" ref="F64:J65" si="8">+F59+F25</f>
        <v>63835318.970000006</v>
      </c>
      <c r="G64" s="20">
        <f t="shared" si="8"/>
        <v>392302.639975</v>
      </c>
      <c r="H64" s="20">
        <f t="shared" si="8"/>
        <v>-33607082.629975006</v>
      </c>
      <c r="I64" s="20">
        <f t="shared" si="8"/>
        <v>704727.56630999991</v>
      </c>
      <c r="J64" s="20">
        <f t="shared" si="8"/>
        <v>158325.34</v>
      </c>
    </row>
    <row r="65" spans="1:10" x14ac:dyDescent="0.25">
      <c r="A65" s="33"/>
      <c r="B65" s="17" t="str">
        <f>+B60</f>
        <v>FYTD</v>
      </c>
      <c r="C65" s="20">
        <f>+C60+C26</f>
        <v>324254590.83999997</v>
      </c>
      <c r="D65" s="20">
        <f>+D60+D26</f>
        <v>276426440.79999995</v>
      </c>
      <c r="E65" s="12">
        <f t="shared" si="7"/>
        <v>0.14750184389401697</v>
      </c>
      <c r="F65" s="20">
        <f t="shared" si="8"/>
        <v>63835318.970000006</v>
      </c>
      <c r="G65" s="20">
        <f t="shared" si="8"/>
        <v>653464.19327499997</v>
      </c>
      <c r="H65" s="20">
        <f t="shared" si="8"/>
        <v>-16660633.123275019</v>
      </c>
      <c r="I65" s="20">
        <f t="shared" si="8"/>
        <v>3246694.992314999</v>
      </c>
      <c r="J65" s="20">
        <f t="shared" si="8"/>
        <v>911105.22</v>
      </c>
    </row>
    <row r="66" spans="1:10" x14ac:dyDescent="0.25">
      <c r="A66" s="31" t="s">
        <v>15</v>
      </c>
      <c r="B66" s="31"/>
      <c r="C66" s="31"/>
      <c r="D66" s="31"/>
      <c r="E66" s="31"/>
      <c r="F66" s="31"/>
      <c r="G66" s="31"/>
      <c r="H66" s="31"/>
      <c r="I66" s="31"/>
      <c r="J66" s="31"/>
    </row>
    <row r="67" spans="1:10" x14ac:dyDescent="0.25">
      <c r="A67" s="22"/>
      <c r="B67" s="22"/>
      <c r="C67" s="22"/>
      <c r="D67" s="22"/>
      <c r="E67" s="22"/>
      <c r="F67" s="22"/>
      <c r="G67" s="22"/>
      <c r="H67" s="22"/>
      <c r="I67" s="22"/>
      <c r="J67" s="22"/>
    </row>
    <row r="68" spans="1:10" x14ac:dyDescent="0.25">
      <c r="A68" s="31" t="s">
        <v>11</v>
      </c>
      <c r="B68" s="31"/>
      <c r="C68" s="31"/>
      <c r="D68" s="31"/>
      <c r="E68" s="31"/>
      <c r="F68" s="31"/>
      <c r="G68" s="31"/>
      <c r="H68" s="31"/>
      <c r="I68" s="31"/>
      <c r="J68" s="31"/>
    </row>
    <row r="69" spans="1:10" ht="30" customHeight="1" x14ac:dyDescent="0.25">
      <c r="A69" s="31" t="s">
        <v>14</v>
      </c>
      <c r="B69" s="31"/>
      <c r="C69" s="31"/>
      <c r="D69" s="31"/>
      <c r="E69" s="31"/>
      <c r="F69" s="31"/>
      <c r="G69" s="31"/>
      <c r="H69" s="31"/>
      <c r="I69" s="31"/>
      <c r="J69" s="31"/>
    </row>
    <row r="70" spans="1:10" ht="45" customHeight="1" x14ac:dyDescent="0.25">
      <c r="A70" s="36" t="s">
        <v>43</v>
      </c>
      <c r="B70" s="36"/>
      <c r="C70" s="36"/>
      <c r="D70" s="36"/>
      <c r="E70" s="36"/>
      <c r="F70" s="36"/>
      <c r="G70" s="36"/>
      <c r="H70" s="36"/>
      <c r="I70" s="36"/>
      <c r="J70" s="36"/>
    </row>
    <row r="71" spans="1:10" x14ac:dyDescent="0.25">
      <c r="A71" s="31" t="s">
        <v>9</v>
      </c>
      <c r="B71" s="31"/>
      <c r="C71" s="31"/>
      <c r="D71" s="31"/>
      <c r="E71" s="31"/>
      <c r="F71" s="31"/>
      <c r="G71" s="31"/>
      <c r="H71" s="31"/>
      <c r="I71" s="31"/>
      <c r="J71" s="31"/>
    </row>
    <row r="72" spans="1:10" x14ac:dyDescent="0.25">
      <c r="A72" s="31" t="s">
        <v>13</v>
      </c>
      <c r="B72" s="31"/>
      <c r="C72" s="31"/>
      <c r="D72" s="31"/>
      <c r="E72" s="31"/>
      <c r="F72" s="31"/>
      <c r="G72" s="31"/>
      <c r="H72" s="31"/>
      <c r="I72" s="31"/>
      <c r="J72" s="31"/>
    </row>
    <row r="73" spans="1:10" x14ac:dyDescent="0.25">
      <c r="A73" s="31" t="s">
        <v>10</v>
      </c>
      <c r="B73" s="31"/>
      <c r="C73" s="31"/>
      <c r="D73" s="31"/>
      <c r="E73" s="31"/>
      <c r="F73" s="31"/>
      <c r="G73" s="31"/>
      <c r="H73" s="31"/>
      <c r="I73" s="31"/>
      <c r="J73" s="31"/>
    </row>
  </sheetData>
  <mergeCells count="41">
    <mergeCell ref="A73:J73"/>
    <mergeCell ref="A68:J68"/>
    <mergeCell ref="A69:J69"/>
    <mergeCell ref="A70:J70"/>
    <mergeCell ref="A71:J71"/>
    <mergeCell ref="A72:J72"/>
    <mergeCell ref="A41:J41"/>
    <mergeCell ref="A42:A43"/>
    <mergeCell ref="A1:J1"/>
    <mergeCell ref="A2:J2"/>
    <mergeCell ref="A29:J29"/>
    <mergeCell ref="A30:J30"/>
    <mergeCell ref="A25:A26"/>
    <mergeCell ref="A4:A5"/>
    <mergeCell ref="A18:A19"/>
    <mergeCell ref="A14:A15"/>
    <mergeCell ref="A12:A13"/>
    <mergeCell ref="A20:A21"/>
    <mergeCell ref="A10:A11"/>
    <mergeCell ref="A6:A7"/>
    <mergeCell ref="A22:A23"/>
    <mergeCell ref="A34:J34"/>
    <mergeCell ref="A3:J3"/>
    <mergeCell ref="A40:J40"/>
    <mergeCell ref="A31:J31"/>
    <mergeCell ref="A32:J32"/>
    <mergeCell ref="A33:J33"/>
    <mergeCell ref="A39:J39"/>
    <mergeCell ref="A8:A9"/>
    <mergeCell ref="A16:A17"/>
    <mergeCell ref="A46:A47"/>
    <mergeCell ref="A44:A45"/>
    <mergeCell ref="A50:A51"/>
    <mergeCell ref="A48:A49"/>
    <mergeCell ref="A54:A55"/>
    <mergeCell ref="A66:J66"/>
    <mergeCell ref="A52:A53"/>
    <mergeCell ref="A56:A57"/>
    <mergeCell ref="A59:A60"/>
    <mergeCell ref="A63:J63"/>
    <mergeCell ref="A64:A65"/>
  </mergeCells>
  <pageMargins left="0.38" right="0.36" top="0.31" bottom="0.48" header="0.3" footer="0.22"/>
  <pageSetup scale="88" fitToHeight="0" orientation="landscape" r:id="rId1"/>
  <headerFooter>
    <oddFooter>&amp;RPage &amp;P of &amp;N</oddFooter>
  </headerFooter>
  <rowBreaks count="1" manualBreakCount="1">
    <brk id="3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Nov 2022 Sports Wagering Data</vt:lpstr>
      <vt:lpstr>Current_FY_Contributions</vt:lpstr>
      <vt:lpstr>Current_FY_Expired</vt:lpstr>
      <vt:lpstr>'Nov 2022 Sports Wagering Data'!Print_Area</vt:lpstr>
    </vt:vector>
  </TitlesOfParts>
  <Company>Maryland Lottery and Gaming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Nielsen</dc:creator>
  <cp:lastModifiedBy>Elkin, Seth</cp:lastModifiedBy>
  <cp:lastPrinted>2022-12-12T14:44:48Z</cp:lastPrinted>
  <dcterms:created xsi:type="dcterms:W3CDTF">2021-12-21T00:51:22Z</dcterms:created>
  <dcterms:modified xsi:type="dcterms:W3CDTF">2022-12-12T14:51:55Z</dcterms:modified>
</cp:coreProperties>
</file>