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kin\Documents\"/>
    </mc:Choice>
  </mc:AlternateContent>
  <xr:revisionPtr revIDLastSave="0" documentId="13_ncr:1_{CD16A806-9F54-42AB-89A6-2C6564A7E65C}" xr6:coauthVersionLast="36" xr6:coauthVersionMax="36" xr10:uidLastSave="{00000000-0000-0000-0000-000000000000}"/>
  <bookViews>
    <workbookView xWindow="0" yWindow="0" windowWidth="28800" windowHeight="12300" tabRatio="567" xr2:uid="{00000000-000D-0000-FFFF-FFFF00000000}"/>
  </bookViews>
  <sheets>
    <sheet name="October 2022 SW Data" sheetId="9" r:id="rId1"/>
  </sheets>
  <definedNames>
    <definedName name="datapaste">#REF!</definedName>
    <definedName name="datapasteYTD">#REF!</definedName>
    <definedName name="Paste">#REF!</definedName>
    <definedName name="_xlnm.Print_Area" localSheetId="0">'October 2022 SW Data'!$A$1:$J$32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9" l="1"/>
  <c r="C24" i="9"/>
  <c r="D24" i="9"/>
  <c r="F24" i="9"/>
  <c r="G24" i="9"/>
  <c r="H24" i="9"/>
  <c r="I24" i="9"/>
  <c r="J24" i="9"/>
  <c r="J23" i="9"/>
  <c r="I23" i="9"/>
  <c r="H23" i="9"/>
  <c r="G23" i="9"/>
  <c r="F23" i="9"/>
  <c r="D23" i="9"/>
  <c r="C23" i="9" l="1"/>
  <c r="E16" i="9" l="1"/>
  <c r="E9" i="9" l="1"/>
  <c r="E8" i="9" l="1"/>
  <c r="E6" i="9"/>
  <c r="E14" i="9"/>
  <c r="E12" i="9"/>
  <c r="E13" i="9"/>
  <c r="E11" i="9"/>
  <c r="E15" i="9"/>
  <c r="E7" i="9"/>
  <c r="AD7" i="9" l="1"/>
  <c r="Z7" i="9"/>
  <c r="AK7" i="9"/>
  <c r="AA7" i="9"/>
  <c r="E19" i="9"/>
  <c r="E21" i="9" l="1"/>
  <c r="E23" i="9"/>
  <c r="E18" i="9"/>
  <c r="E20" i="9"/>
  <c r="AB7" i="9"/>
  <c r="E24" i="9"/>
  <c r="AH7" i="9"/>
  <c r="AG7" i="9"/>
  <c r="Y7" i="9"/>
  <c r="AL7" i="9"/>
  <c r="AI7" i="9"/>
  <c r="AC7" i="9"/>
  <c r="AJ7" i="9"/>
  <c r="E17" i="9"/>
  <c r="X7" i="9" l="1"/>
  <c r="AF7" i="9"/>
</calcChain>
</file>

<file path=xl/sharedStrings.xml><?xml version="1.0" encoding="utf-8"?>
<sst xmlns="http://schemas.openxmlformats.org/spreadsheetml/2006/main" count="43" uniqueCount="34">
  <si>
    <t>Prizes Paid</t>
  </si>
  <si>
    <t>Taxable Win</t>
  </si>
  <si>
    <t>Licensee</t>
  </si>
  <si>
    <t>Month</t>
  </si>
  <si>
    <t>Combined</t>
  </si>
  <si>
    <t>Maryland Lottery and Gaming - Sports Wagering Revenues</t>
  </si>
  <si>
    <t>Ocean Downs Casino</t>
  </si>
  <si>
    <t>Handle</t>
  </si>
  <si>
    <t>Hold %</t>
  </si>
  <si>
    <r>
      <t xml:space="preserve">- </t>
    </r>
    <r>
      <rPr>
        <b/>
        <sz val="11"/>
        <rFont val="Calibri"/>
        <family val="2"/>
        <scheme val="minor"/>
      </rPr>
      <t>Handle</t>
    </r>
    <r>
      <rPr>
        <sz val="11"/>
        <rFont val="Calibri"/>
        <family val="2"/>
        <scheme val="minor"/>
      </rPr>
      <t xml:space="preserve"> is the amount of wagers made by players during the reporting period, including promotional play, if any.</t>
    </r>
  </si>
  <si>
    <t>Expired</t>
  </si>
  <si>
    <r>
      <t xml:space="preserve">- </t>
    </r>
    <r>
      <rPr>
        <b/>
        <sz val="11"/>
        <rFont val="Calibri"/>
        <family val="2"/>
        <scheme val="minor"/>
      </rPr>
      <t>Expired Prizes</t>
    </r>
    <r>
      <rPr>
        <sz val="11"/>
        <rFont val="Calibri"/>
        <family val="2"/>
        <scheme val="minor"/>
      </rPr>
      <t xml:space="preserve"> are included in the Prizes Paid total in the month they expire. Funds are transferred to the Problem Gambling Fund.</t>
    </r>
  </si>
  <si>
    <t>Bingo World</t>
  </si>
  <si>
    <t>Riverboat on the Potomac</t>
  </si>
  <si>
    <t>MGM National Harbor</t>
  </si>
  <si>
    <t>Live! Casino and Hotel</t>
  </si>
  <si>
    <t>Horseshoe Casino Baltimore</t>
  </si>
  <si>
    <t>Hollywood Casino Perryville</t>
  </si>
  <si>
    <t>RETAIL</t>
  </si>
  <si>
    <t>FYTD</t>
  </si>
  <si>
    <t>Contributions</t>
  </si>
  <si>
    <t>Other</t>
  </si>
  <si>
    <t>Promotion</t>
  </si>
  <si>
    <t>to the State</t>
  </si>
  <si>
    <t>Prizes</t>
  </si>
  <si>
    <t>Deductions</t>
  </si>
  <si>
    <t>Play</t>
  </si>
  <si>
    <t>Greenmount OTB</t>
  </si>
  <si>
    <t>(Totals may not sum due to rounding.)</t>
  </si>
  <si>
    <r>
      <rPr>
        <b/>
        <sz val="11"/>
        <rFont val="Calibri"/>
        <family val="2"/>
        <scheme val="minor"/>
      </rPr>
      <t>- Other Deductions</t>
    </r>
    <r>
      <rPr>
        <sz val="11"/>
        <rFont val="Calibri"/>
        <family val="2"/>
        <scheme val="minor"/>
      </rPr>
      <t xml:space="preserve"> include such things as federal excise taxes paid and loss carryforward.  </t>
    </r>
    <r>
      <rPr>
        <b/>
        <sz val="11"/>
        <rFont val="Calibri"/>
        <family val="2"/>
        <scheme val="minor"/>
      </rPr>
      <t>Loss Carryforward</t>
    </r>
    <r>
      <rPr>
        <sz val="11"/>
        <rFont val="Calibri"/>
        <family val="2"/>
        <scheme val="minor"/>
      </rPr>
      <t xml:space="preserve"> occurs when a licensee pays more in prizes than the amounts wagered during a month. Losses not recovered in the current month may be carried forward and deducted from taxable win within the next 3 months.</t>
    </r>
  </si>
  <si>
    <r>
      <rPr>
        <b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Handle and prizes paid during each licensee's controlled demonstration are included in their initial monthly data.</t>
    </r>
  </si>
  <si>
    <r>
      <rPr>
        <b/>
        <sz val="11"/>
        <rFont val="Calibri"/>
        <family val="2"/>
        <scheme val="minor"/>
      </rPr>
      <t>- Hold Percentage</t>
    </r>
    <r>
      <rPr>
        <sz val="11"/>
        <rFont val="Calibri"/>
        <family val="2"/>
        <scheme val="minor"/>
      </rPr>
      <t xml:space="preserve">  is determined based on wagers that were placed during the reporting period even if the sporting event has not concluded. As a result, the reported hold will change as wagers are settled in future periods.</t>
    </r>
  </si>
  <si>
    <r>
      <t xml:space="preserve">- </t>
    </r>
    <r>
      <rPr>
        <b/>
        <sz val="11"/>
        <rFont val="Calibri"/>
        <family val="2"/>
        <scheme val="minor"/>
      </rPr>
      <t xml:space="preserve">Contributions to the State </t>
    </r>
    <r>
      <rPr>
        <sz val="11"/>
        <rFont val="Calibri"/>
        <family val="2"/>
        <scheme val="minor"/>
      </rPr>
      <t>represent funds payable to the Blueprint for Maryland's Future Fund.</t>
    </r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</si>
  <si>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Greenmount OTB held controlled demonstrations on Oct. 24 and 26 and launched on Oct. 28. All other sportsbooks operated for the full month.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</si>
</sst>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3" formatCode="_(* #,##0.00_);_(* \(#,##0.00\);_(* &quot;-&quot;??_);_(@_)"/>
    <numFmt numFmtId="164" formatCode="0.0%"/>
    <numFmt numFmtId="165" formatCode="&quot;$&quot;#,##0"/>
    <numFmt numFmtId="166" formatCode="mmmm\ yyyy"/>
    <numFmt numFmtId="167" formatCode="&quot;$&quot;#,##0.0"/>
    <numFmt numFmtId="168" formatCode="General_)"/>
    <numFmt numFmtId="169" formatCode="mmmm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168" fontId="10" fillId="0" borderId="0"/>
    <xf numFmtId="43" fontId="9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166" fontId="2" fillId="0" borderId="0" xfId="0" quotePrefix="1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" fontId="6" fillId="0" borderId="0" xfId="0" applyNumberFormat="1" applyFont="1"/>
    <xf numFmtId="0" fontId="5" fillId="0" borderId="0" xfId="0" applyFont="1"/>
    <xf numFmtId="167" fontId="8" fillId="0" borderId="0" xfId="0" applyNumberFormat="1" applyFont="1" applyBorder="1"/>
    <xf numFmtId="0" fontId="2" fillId="0" borderId="0" xfId="0" applyFont="1" applyBorder="1" applyAlignment="1">
      <alignment vertical="center"/>
    </xf>
    <xf numFmtId="166" fontId="2" fillId="0" borderId="0" xfId="0" quotePrefix="1" applyNumberFormat="1" applyFont="1" applyBorder="1" applyAlignment="1"/>
    <xf numFmtId="0" fontId="1" fillId="0" borderId="2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5" fontId="0" fillId="0" borderId="0" xfId="0" applyNumberFormat="1"/>
    <xf numFmtId="7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7" fontId="1" fillId="0" borderId="1" xfId="0" applyNumberFormat="1" applyFont="1" applyBorder="1" applyAlignment="1">
      <alignment horizontal="center"/>
    </xf>
    <xf numFmtId="169" fontId="0" fillId="2" borderId="1" xfId="0" applyNumberFormat="1" applyFill="1" applyBorder="1" applyAlignment="1">
      <alignment horizontal="center"/>
    </xf>
    <xf numFmtId="7" fontId="0" fillId="2" borderId="1" xfId="0" applyNumberFormat="1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quotePrefix="1" applyFont="1" applyAlignment="1">
      <alignment vertical="top" wrapText="1"/>
    </xf>
    <xf numFmtId="166" fontId="2" fillId="0" borderId="0" xfId="0" quotePrefix="1" applyNumberFormat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4">
    <cellStyle name="Comma 2" xfId="3" xr:uid="{00000000-0005-0000-0000-000000000000}"/>
    <cellStyle name="Normal" xfId="0" builtinId="0"/>
    <cellStyle name="Normal 2" xfId="2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4"/>
  <sheetViews>
    <sheetView tabSelected="1" zoomScaleNormal="100" workbookViewId="0">
      <pane ySplit="2" topLeftCell="A3" activePane="bottomLeft" state="frozen"/>
      <selection pane="bottomLeft" activeCell="C34" sqref="C34"/>
    </sheetView>
  </sheetViews>
  <sheetFormatPr defaultRowHeight="15" x14ac:dyDescent="0.25"/>
  <cols>
    <col min="1" max="1" width="26.140625" customWidth="1"/>
    <col min="2" max="2" width="14" customWidth="1"/>
    <col min="3" max="3" width="15.5703125" bestFit="1" customWidth="1"/>
    <col min="4" max="4" width="14.85546875" bestFit="1" customWidth="1"/>
    <col min="5" max="5" width="8.85546875" customWidth="1"/>
    <col min="6" max="6" width="12.28515625" customWidth="1"/>
    <col min="7" max="7" width="12.140625" customWidth="1"/>
    <col min="8" max="9" width="14.5703125" bestFit="1" customWidth="1"/>
    <col min="10" max="10" width="11.85546875" bestFit="1" customWidth="1"/>
    <col min="11" max="11" width="12.7109375" customWidth="1"/>
    <col min="12" max="12" width="12.28515625" customWidth="1"/>
    <col min="13" max="13" width="12.140625" customWidth="1"/>
    <col min="14" max="14" width="12.5703125" bestFit="1" customWidth="1"/>
    <col min="15" max="15" width="13.42578125" customWidth="1"/>
    <col min="16" max="16" width="10.28515625" customWidth="1"/>
    <col min="21" max="23" width="9.140625" style="1"/>
    <col min="24" max="25" width="12.85546875" style="1" bestFit="1" customWidth="1"/>
    <col min="26" max="26" width="10.42578125" style="1" customWidth="1"/>
    <col min="27" max="30" width="13.140625" style="1" customWidth="1"/>
    <col min="31" max="31" width="3.5703125" style="1" customWidth="1"/>
    <col min="32" max="33" width="11.7109375" style="1" bestFit="1" customWidth="1"/>
    <col min="34" max="35" width="9.42578125" style="1" bestFit="1" customWidth="1"/>
    <col min="36" max="36" width="10.85546875" style="1" bestFit="1" customWidth="1"/>
    <col min="37" max="37" width="9.5703125" style="1" bestFit="1" customWidth="1"/>
    <col min="38" max="38" width="9.28515625" style="1" bestFit="1" customWidth="1"/>
    <col min="39" max="43" width="9.140625" style="1"/>
  </cols>
  <sheetData>
    <row r="1" spans="1:38" ht="23.25" x14ac:dyDescent="0.25">
      <c r="A1" s="31" t="s">
        <v>5</v>
      </c>
      <c r="B1" s="31"/>
      <c r="C1" s="31"/>
      <c r="D1" s="31"/>
      <c r="E1" s="31"/>
      <c r="F1" s="31"/>
      <c r="G1" s="31"/>
      <c r="H1" s="31"/>
      <c r="I1" s="31"/>
      <c r="J1" s="31"/>
      <c r="K1" s="7"/>
      <c r="L1" s="7"/>
      <c r="M1" s="7"/>
      <c r="N1" s="7"/>
      <c r="O1" s="7"/>
      <c r="P1" s="3"/>
    </row>
    <row r="2" spans="1:38" ht="23.25" x14ac:dyDescent="0.35">
      <c r="A2" s="28">
        <v>44865</v>
      </c>
      <c r="B2" s="28"/>
      <c r="C2" s="28"/>
      <c r="D2" s="28"/>
      <c r="E2" s="28"/>
      <c r="F2" s="28"/>
      <c r="G2" s="28"/>
      <c r="H2" s="28"/>
      <c r="I2" s="28"/>
      <c r="J2" s="28"/>
      <c r="K2" s="8"/>
      <c r="L2" s="8"/>
      <c r="M2" s="8"/>
      <c r="N2" s="8"/>
      <c r="O2" s="8"/>
      <c r="P2" s="2"/>
    </row>
    <row r="3" spans="1:38" ht="23.25" x14ac:dyDescent="0.35">
      <c r="A3" s="28" t="s">
        <v>18</v>
      </c>
      <c r="B3" s="28"/>
      <c r="C3" s="28"/>
      <c r="D3" s="28"/>
      <c r="E3" s="28"/>
      <c r="F3" s="28"/>
      <c r="G3" s="28"/>
      <c r="H3" s="28"/>
      <c r="I3" s="28"/>
      <c r="J3" s="28"/>
    </row>
    <row r="4" spans="1:38" x14ac:dyDescent="0.25">
      <c r="A4" s="33" t="s">
        <v>2</v>
      </c>
      <c r="B4" s="17" t="s">
        <v>3</v>
      </c>
      <c r="C4" s="18"/>
      <c r="D4" s="18"/>
      <c r="E4" s="18"/>
      <c r="F4" s="18" t="s">
        <v>22</v>
      </c>
      <c r="G4" s="18" t="s">
        <v>21</v>
      </c>
      <c r="H4" s="18"/>
      <c r="I4" s="18" t="s">
        <v>20</v>
      </c>
      <c r="J4" s="18" t="s">
        <v>10</v>
      </c>
    </row>
    <row r="5" spans="1:38" ht="15" customHeight="1" x14ac:dyDescent="0.25">
      <c r="A5" s="34"/>
      <c r="B5" s="17" t="s">
        <v>19</v>
      </c>
      <c r="C5" s="9" t="s">
        <v>7</v>
      </c>
      <c r="D5" s="9" t="s">
        <v>0</v>
      </c>
      <c r="E5" s="9" t="s">
        <v>8</v>
      </c>
      <c r="F5" s="9" t="s">
        <v>26</v>
      </c>
      <c r="G5" s="9" t="s">
        <v>25</v>
      </c>
      <c r="H5" s="9" t="s">
        <v>1</v>
      </c>
      <c r="I5" s="9" t="s">
        <v>23</v>
      </c>
      <c r="J5" s="9" t="s">
        <v>24</v>
      </c>
    </row>
    <row r="6" spans="1:38" x14ac:dyDescent="0.25">
      <c r="A6" s="29" t="s">
        <v>14</v>
      </c>
      <c r="B6" s="15">
        <v>44865</v>
      </c>
      <c r="C6" s="14">
        <v>10406817.300000001</v>
      </c>
      <c r="D6" s="14">
        <v>9015339.3499999996</v>
      </c>
      <c r="E6" s="12">
        <f t="shared" ref="E6:E16" si="0">+(C6-D6)/C6</f>
        <v>0.13370830964813815</v>
      </c>
      <c r="F6" s="14">
        <v>0</v>
      </c>
      <c r="G6" s="14">
        <v>26017.043250000002</v>
      </c>
      <c r="H6" s="14">
        <v>1365460.906750001</v>
      </c>
      <c r="I6" s="14">
        <v>204819.13601250015</v>
      </c>
      <c r="J6" s="14">
        <v>40163.300000000003</v>
      </c>
    </row>
    <row r="7" spans="1:38" x14ac:dyDescent="0.25">
      <c r="A7" s="30"/>
      <c r="B7" s="11" t="s">
        <v>19</v>
      </c>
      <c r="C7" s="14">
        <v>28648275.489999998</v>
      </c>
      <c r="D7" s="14">
        <v>23877386.899999999</v>
      </c>
      <c r="E7" s="12">
        <f>+(C7-D7)/C7</f>
        <v>0.16653318597363154</v>
      </c>
      <c r="F7" s="14">
        <v>0</v>
      </c>
      <c r="G7" s="14">
        <v>71620.688725</v>
      </c>
      <c r="H7" s="14">
        <v>4699267.9012749996</v>
      </c>
      <c r="I7" s="14">
        <v>704890.18519125006</v>
      </c>
      <c r="J7" s="14">
        <v>196881.16999999998</v>
      </c>
      <c r="X7" s="6">
        <f>+C24</f>
        <v>105183217.31999999</v>
      </c>
      <c r="Y7" s="6">
        <f>+D24</f>
        <v>87975606.260000005</v>
      </c>
      <c r="Z7" s="6">
        <f>+F24</f>
        <v>0</v>
      </c>
      <c r="AA7" s="6">
        <f>+G24</f>
        <v>261161.5533</v>
      </c>
      <c r="AB7" s="6">
        <f>+H24</f>
        <v>16946449.50669999</v>
      </c>
      <c r="AC7" s="6">
        <f>+I24</f>
        <v>2541967.4260049998</v>
      </c>
      <c r="AD7" s="6">
        <f>+J24</f>
        <v>752779.88</v>
      </c>
      <c r="AE7" s="6"/>
      <c r="AF7" s="6" t="e">
        <f>+#REF!</f>
        <v>#REF!</v>
      </c>
      <c r="AG7" s="6" t="e">
        <f>+#REF!</f>
        <v>#REF!</v>
      </c>
      <c r="AH7" s="6" t="e">
        <f>+#REF!</f>
        <v>#REF!</v>
      </c>
      <c r="AI7" s="6" t="e">
        <f>+#REF!</f>
        <v>#REF!</v>
      </c>
      <c r="AJ7" s="6" t="e">
        <f>+#REF!</f>
        <v>#REF!</v>
      </c>
      <c r="AK7" s="6" t="e">
        <f>+#REF!</f>
        <v>#REF!</v>
      </c>
      <c r="AL7" s="6" t="e">
        <f>+#REF!</f>
        <v>#REF!</v>
      </c>
    </row>
    <row r="8" spans="1:38" x14ac:dyDescent="0.25">
      <c r="A8" s="35" t="s">
        <v>15</v>
      </c>
      <c r="B8" s="20">
        <v>44865</v>
      </c>
      <c r="C8" s="21">
        <v>15409527.75</v>
      </c>
      <c r="D8" s="21">
        <v>13359749.49</v>
      </c>
      <c r="E8" s="22">
        <f t="shared" si="0"/>
        <v>0.13302018681266853</v>
      </c>
      <c r="F8" s="21">
        <v>0</v>
      </c>
      <c r="G8" s="21">
        <v>37896.569374999999</v>
      </c>
      <c r="H8" s="21">
        <v>2011881.6906249998</v>
      </c>
      <c r="I8" s="21">
        <v>301782.25359374995</v>
      </c>
      <c r="J8" s="21">
        <v>66417.02</v>
      </c>
    </row>
    <row r="9" spans="1:38" x14ac:dyDescent="0.25">
      <c r="A9" s="35"/>
      <c r="B9" s="23" t="s">
        <v>19</v>
      </c>
      <c r="C9" s="21">
        <v>41585433.549999997</v>
      </c>
      <c r="D9" s="21">
        <v>34449573.140000001</v>
      </c>
      <c r="E9" s="22">
        <f>+(C9-D9)/C9</f>
        <v>0.17159519093194586</v>
      </c>
      <c r="F9" s="21">
        <v>0</v>
      </c>
      <c r="G9" s="21">
        <v>102566.93387500002</v>
      </c>
      <c r="H9" s="21">
        <v>7033293.4761249963</v>
      </c>
      <c r="I9" s="21">
        <v>1054994.0214187498</v>
      </c>
      <c r="J9" s="21">
        <v>276030.52</v>
      </c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x14ac:dyDescent="0.25">
      <c r="A10" s="29" t="s">
        <v>16</v>
      </c>
      <c r="B10" s="15">
        <v>44865</v>
      </c>
      <c r="C10" s="14">
        <v>5178797.22</v>
      </c>
      <c r="D10" s="14">
        <v>4363251.2300000004</v>
      </c>
      <c r="E10" s="12">
        <f t="shared" si="0"/>
        <v>0.15747787668735932</v>
      </c>
      <c r="F10" s="14">
        <v>0</v>
      </c>
      <c r="G10" s="14">
        <v>12946.993049999999</v>
      </c>
      <c r="H10" s="14">
        <v>802598.99694999924</v>
      </c>
      <c r="I10" s="14">
        <v>120389.84954249988</v>
      </c>
      <c r="J10" s="14">
        <v>37406.080000000002</v>
      </c>
    </row>
    <row r="11" spans="1:38" x14ac:dyDescent="0.25">
      <c r="A11" s="30"/>
      <c r="B11" s="11" t="s">
        <v>19</v>
      </c>
      <c r="C11" s="14">
        <v>16942497.689999998</v>
      </c>
      <c r="D11" s="14">
        <v>14312794.24</v>
      </c>
      <c r="E11" s="12">
        <f>+(C11-D11)/C11</f>
        <v>0.15521344598158821</v>
      </c>
      <c r="F11" s="14">
        <v>0</v>
      </c>
      <c r="G11" s="14">
        <v>42356.244225000002</v>
      </c>
      <c r="H11" s="14">
        <v>2587347.2057749974</v>
      </c>
      <c r="I11" s="14">
        <v>388102.08086624986</v>
      </c>
      <c r="J11" s="14">
        <v>194501.53999999998</v>
      </c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x14ac:dyDescent="0.25">
      <c r="A12" s="35" t="s">
        <v>6</v>
      </c>
      <c r="B12" s="20">
        <v>44865</v>
      </c>
      <c r="C12" s="21">
        <v>2242884.23</v>
      </c>
      <c r="D12" s="21">
        <v>1887066.25</v>
      </c>
      <c r="E12" s="22">
        <f t="shared" si="0"/>
        <v>0.15864304329251983</v>
      </c>
      <c r="F12" s="21">
        <v>0</v>
      </c>
      <c r="G12" s="21">
        <v>5607.2105750000001</v>
      </c>
      <c r="H12" s="21">
        <v>350210.76942500001</v>
      </c>
      <c r="I12" s="21">
        <v>52531.615413749998</v>
      </c>
      <c r="J12" s="21">
        <v>9918.0400000000009</v>
      </c>
    </row>
    <row r="13" spans="1:38" x14ac:dyDescent="0.25">
      <c r="A13" s="35"/>
      <c r="B13" s="23" t="s">
        <v>19</v>
      </c>
      <c r="C13" s="21">
        <v>6040324.3700000001</v>
      </c>
      <c r="D13" s="21">
        <v>4938278.47</v>
      </c>
      <c r="E13" s="22">
        <f>+(C13-D13)/C13</f>
        <v>0.18244813233432369</v>
      </c>
      <c r="F13" s="21">
        <v>0</v>
      </c>
      <c r="G13" s="21">
        <v>14786.550925000001</v>
      </c>
      <c r="H13" s="21">
        <v>1087259.3490750003</v>
      </c>
      <c r="I13" s="21">
        <v>163088.90236125002</v>
      </c>
      <c r="J13" s="21">
        <v>44308.52</v>
      </c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x14ac:dyDescent="0.25">
      <c r="A14" s="29" t="s">
        <v>17</v>
      </c>
      <c r="B14" s="15">
        <v>44865</v>
      </c>
      <c r="C14" s="14">
        <v>5288759.7699999996</v>
      </c>
      <c r="D14" s="14">
        <v>4798658.25</v>
      </c>
      <c r="E14" s="12">
        <f t="shared" si="0"/>
        <v>9.2668516119800912E-2</v>
      </c>
      <c r="F14" s="14">
        <v>0</v>
      </c>
      <c r="G14" s="14">
        <v>13210.689425</v>
      </c>
      <c r="H14" s="14">
        <v>476890.83057499956</v>
      </c>
      <c r="I14" s="14">
        <v>71533.624586249935</v>
      </c>
      <c r="J14" s="14">
        <v>7919.26</v>
      </c>
    </row>
    <row r="15" spans="1:38" x14ac:dyDescent="0.25">
      <c r="A15" s="30"/>
      <c r="B15" s="11" t="s">
        <v>19</v>
      </c>
      <c r="C15" s="14">
        <v>9927416.3699999992</v>
      </c>
      <c r="D15" s="14">
        <v>8819491.4700000007</v>
      </c>
      <c r="E15" s="12">
        <f>+(C15-D15)/C15</f>
        <v>0.11160254175981525</v>
      </c>
      <c r="F15" s="14">
        <v>0</v>
      </c>
      <c r="G15" s="14">
        <v>24764.410925</v>
      </c>
      <c r="H15" s="14">
        <v>1083160.4890749985</v>
      </c>
      <c r="I15" s="14">
        <v>162474.07336124993</v>
      </c>
      <c r="J15" s="14">
        <v>41058.130000000005</v>
      </c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38" x14ac:dyDescent="0.25">
      <c r="A16" s="36" t="s">
        <v>12</v>
      </c>
      <c r="B16" s="20">
        <v>44865</v>
      </c>
      <c r="C16" s="21">
        <v>1072760.07</v>
      </c>
      <c r="D16" s="21">
        <v>877362.39</v>
      </c>
      <c r="E16" s="22">
        <f t="shared" si="0"/>
        <v>0.18214481081496633</v>
      </c>
      <c r="F16" s="21">
        <v>0</v>
      </c>
      <c r="G16" s="21">
        <v>2650.4501750000004</v>
      </c>
      <c r="H16" s="21">
        <v>192747.22982500005</v>
      </c>
      <c r="I16" s="21">
        <v>28912.084473750012</v>
      </c>
      <c r="J16" s="21">
        <v>0</v>
      </c>
    </row>
    <row r="17" spans="1:43" x14ac:dyDescent="0.25">
      <c r="A17" s="37"/>
      <c r="B17" s="23" t="s">
        <v>19</v>
      </c>
      <c r="C17" s="21">
        <v>1956283.98</v>
      </c>
      <c r="D17" s="21">
        <v>1515838.73</v>
      </c>
      <c r="E17" s="22">
        <f t="shared" ref="E17" si="1">+(C17-D17)/C17</f>
        <v>0.22514382088841722</v>
      </c>
      <c r="F17" s="21">
        <v>0</v>
      </c>
      <c r="G17" s="21">
        <v>4859.2599500000006</v>
      </c>
      <c r="H17" s="21">
        <v>435585.99005000002</v>
      </c>
      <c r="I17" s="21">
        <v>65337.898507499995</v>
      </c>
      <c r="J17" s="21">
        <v>0</v>
      </c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43" x14ac:dyDescent="0.25">
      <c r="A18" s="29" t="s">
        <v>13</v>
      </c>
      <c r="B18" s="15">
        <v>44865</v>
      </c>
      <c r="C18" s="14">
        <v>44234.55</v>
      </c>
      <c r="D18" s="14">
        <v>41746.9</v>
      </c>
      <c r="E18" s="12">
        <f>IF(C18=0,"N/A",+(C18-D18)/C18)</f>
        <v>5.6237714637088008E-2</v>
      </c>
      <c r="F18" s="14">
        <v>0</v>
      </c>
      <c r="G18" s="14">
        <v>110.586375</v>
      </c>
      <c r="H18" s="14">
        <v>2377.0636250000016</v>
      </c>
      <c r="I18" s="14">
        <v>356.55954375000022</v>
      </c>
      <c r="J18" s="14">
        <v>0</v>
      </c>
    </row>
    <row r="19" spans="1:43" x14ac:dyDescent="0.25">
      <c r="A19" s="30"/>
      <c r="B19" s="11" t="s">
        <v>19</v>
      </c>
      <c r="C19" s="14">
        <v>63181.100000000006</v>
      </c>
      <c r="D19" s="14">
        <v>51267.45</v>
      </c>
      <c r="E19" s="12">
        <f>IF(C19=0,"N/A",+(C19-D19)/C19)</f>
        <v>0.18856351029026097</v>
      </c>
      <c r="F19" s="14">
        <v>0</v>
      </c>
      <c r="G19" s="14">
        <v>157.95275000000001</v>
      </c>
      <c r="H19" s="14">
        <v>11755.697250000008</v>
      </c>
      <c r="I19" s="14">
        <v>1763.3545875</v>
      </c>
      <c r="J19" s="14">
        <v>0</v>
      </c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43" x14ac:dyDescent="0.25">
      <c r="A20" s="29" t="s">
        <v>27</v>
      </c>
      <c r="B20" s="20">
        <v>44865</v>
      </c>
      <c r="C20" s="21">
        <v>19804.77</v>
      </c>
      <c r="D20" s="21">
        <v>10975.859999999999</v>
      </c>
      <c r="E20" s="22">
        <f>IF(C20=0,"N/A",+(C20-D20)/C20)</f>
        <v>0.44579714886868171</v>
      </c>
      <c r="F20" s="21">
        <v>0</v>
      </c>
      <c r="G20" s="21">
        <v>49.511925000000005</v>
      </c>
      <c r="H20" s="21">
        <v>8779.398075000001</v>
      </c>
      <c r="I20" s="21">
        <v>1316.9097112500001</v>
      </c>
      <c r="J20" s="21">
        <v>0</v>
      </c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43" x14ac:dyDescent="0.25">
      <c r="A21" s="30"/>
      <c r="B21" s="23" t="s">
        <v>19</v>
      </c>
      <c r="C21" s="21">
        <v>19804.77</v>
      </c>
      <c r="D21" s="21">
        <v>10975.859999999999</v>
      </c>
      <c r="E21" s="22">
        <f>IF(C21=0,"N/A",+(C21-D21)/C21)</f>
        <v>0.44579714886868171</v>
      </c>
      <c r="F21" s="21">
        <v>0</v>
      </c>
      <c r="G21" s="21">
        <v>49.511925000000005</v>
      </c>
      <c r="H21" s="21">
        <v>8779.398075000001</v>
      </c>
      <c r="I21" s="21">
        <v>1316.9097112500001</v>
      </c>
      <c r="J21" s="21">
        <v>0</v>
      </c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43" ht="7.5" customHeight="1" x14ac:dyDescent="0.25">
      <c r="A22" s="10"/>
      <c r="B22" s="10"/>
      <c r="C22" s="11"/>
      <c r="D22" s="11"/>
      <c r="E22" s="12"/>
      <c r="F22" s="11"/>
      <c r="G22" s="11"/>
      <c r="H22" s="11"/>
      <c r="I22" s="11"/>
      <c r="J22" s="11"/>
    </row>
    <row r="23" spans="1:43" x14ac:dyDescent="0.25">
      <c r="A23" s="32" t="s">
        <v>4</v>
      </c>
      <c r="B23" s="16">
        <v>44865</v>
      </c>
      <c r="C23" s="19">
        <f>+C6+C8+C10+C12+C14+C16+C18+C20</f>
        <v>39663585.659999996</v>
      </c>
      <c r="D23" s="19">
        <f>+D6+D8+D10+D12+D14+D16+D18+D20</f>
        <v>34354149.719999999</v>
      </c>
      <c r="E23" s="12">
        <f t="shared" ref="E23" si="2">+(C23-D23)/C23</f>
        <v>0.13386172358477583</v>
      </c>
      <c r="F23" s="19">
        <f t="shared" ref="F23:J24" si="3">+F6+F8+F10+F12+F14+F16+F18+F20</f>
        <v>0</v>
      </c>
      <c r="G23" s="19">
        <f t="shared" si="3"/>
        <v>98489.054150000011</v>
      </c>
      <c r="H23" s="19">
        <f t="shared" si="3"/>
        <v>5210946.8858500002</v>
      </c>
      <c r="I23" s="19">
        <f t="shared" si="3"/>
        <v>781642.03287749994</v>
      </c>
      <c r="J23" s="19">
        <f t="shared" si="3"/>
        <v>161823.70000000004</v>
      </c>
    </row>
    <row r="24" spans="1:43" x14ac:dyDescent="0.25">
      <c r="A24" s="32"/>
      <c r="B24" s="17" t="s">
        <v>19</v>
      </c>
      <c r="C24" s="19">
        <f>+C7+C9+C11+C13+C15+C17+C19+C21</f>
        <v>105183217.31999999</v>
      </c>
      <c r="D24" s="19">
        <f>+D7+D9+D11+D13+D15+D17+D19+D21</f>
        <v>87975606.260000005</v>
      </c>
      <c r="E24" s="12">
        <f t="shared" ref="E24" si="4">+(C24-D24)/C24</f>
        <v>0.16359654608823282</v>
      </c>
      <c r="F24" s="19">
        <f t="shared" si="3"/>
        <v>0</v>
      </c>
      <c r="G24" s="19">
        <f t="shared" si="3"/>
        <v>261161.5533</v>
      </c>
      <c r="H24" s="19">
        <f t="shared" si="3"/>
        <v>16946449.50669999</v>
      </c>
      <c r="I24" s="19">
        <f t="shared" si="3"/>
        <v>2541967.4260049998</v>
      </c>
      <c r="J24" s="19">
        <f t="shared" si="3"/>
        <v>752779.88</v>
      </c>
    </row>
    <row r="25" spans="1:43" x14ac:dyDescent="0.25">
      <c r="A25" s="4" t="s">
        <v>28</v>
      </c>
      <c r="I25" s="13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pans="1:43" x14ac:dyDescent="0.25"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1:43" s="24" customFormat="1" ht="17.25" customHeight="1" x14ac:dyDescent="0.25">
      <c r="A27" s="27" t="s">
        <v>9</v>
      </c>
      <c r="B27" s="27"/>
      <c r="C27" s="27"/>
      <c r="D27" s="27"/>
      <c r="E27" s="27"/>
      <c r="F27" s="27"/>
      <c r="G27" s="27"/>
      <c r="H27" s="27"/>
      <c r="I27" s="27"/>
      <c r="J27" s="27"/>
      <c r="U27" s="25"/>
      <c r="V27" s="25"/>
      <c r="W27" s="25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5"/>
      <c r="AN27" s="25"/>
      <c r="AO27" s="25"/>
      <c r="AP27" s="25"/>
      <c r="AQ27" s="25"/>
    </row>
    <row r="28" spans="1:43" s="24" customFormat="1" ht="33" customHeight="1" x14ac:dyDescent="0.25">
      <c r="A28" s="27" t="s">
        <v>31</v>
      </c>
      <c r="B28" s="27"/>
      <c r="C28" s="27"/>
      <c r="D28" s="27"/>
      <c r="E28" s="27"/>
      <c r="F28" s="27"/>
      <c r="G28" s="27"/>
      <c r="H28" s="27"/>
      <c r="I28" s="27"/>
      <c r="J28" s="27"/>
      <c r="U28" s="25"/>
      <c r="V28" s="25"/>
      <c r="W28" s="25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5"/>
      <c r="AN28" s="25"/>
      <c r="AO28" s="25"/>
      <c r="AP28" s="25"/>
      <c r="AQ28" s="25"/>
    </row>
    <row r="29" spans="1:43" s="24" customFormat="1" ht="33.75" customHeight="1" x14ac:dyDescent="0.25">
      <c r="A29" s="27" t="s">
        <v>29</v>
      </c>
      <c r="B29" s="27"/>
      <c r="C29" s="27"/>
      <c r="D29" s="27"/>
      <c r="E29" s="27"/>
      <c r="F29" s="27"/>
      <c r="G29" s="27"/>
      <c r="H29" s="27"/>
      <c r="I29" s="27"/>
      <c r="J29" s="27"/>
      <c r="U29" s="25"/>
      <c r="V29" s="25"/>
      <c r="W29" s="25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5"/>
      <c r="AN29" s="25"/>
      <c r="AO29" s="25"/>
      <c r="AP29" s="25"/>
      <c r="AQ29" s="25"/>
    </row>
    <row r="30" spans="1:43" s="24" customFormat="1" x14ac:dyDescent="0.25">
      <c r="A30" s="27" t="s">
        <v>32</v>
      </c>
      <c r="B30" s="27"/>
      <c r="C30" s="27"/>
      <c r="D30" s="27"/>
      <c r="E30" s="27"/>
      <c r="F30" s="27"/>
      <c r="G30" s="27"/>
      <c r="H30" s="27"/>
      <c r="I30" s="27"/>
      <c r="J30" s="27"/>
      <c r="U30" s="25"/>
      <c r="V30" s="25"/>
      <c r="W30" s="25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5"/>
      <c r="AN30" s="25"/>
      <c r="AO30" s="25"/>
      <c r="AP30" s="25"/>
      <c r="AQ30" s="25"/>
    </row>
    <row r="31" spans="1:43" s="24" customFormat="1" x14ac:dyDescent="0.25">
      <c r="A31" s="27" t="s">
        <v>11</v>
      </c>
      <c r="B31" s="27"/>
      <c r="C31" s="27"/>
      <c r="D31" s="27"/>
      <c r="E31" s="27"/>
      <c r="F31" s="27"/>
      <c r="G31" s="27"/>
      <c r="H31" s="27"/>
      <c r="I31" s="27"/>
      <c r="J31" s="27"/>
      <c r="U31" s="25"/>
      <c r="V31" s="25"/>
      <c r="W31" s="25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5"/>
      <c r="AN31" s="25"/>
      <c r="AO31" s="25"/>
      <c r="AP31" s="25"/>
      <c r="AQ31" s="25"/>
    </row>
    <row r="32" spans="1:43" s="24" customFormat="1" x14ac:dyDescent="0.25">
      <c r="A32" s="27" t="s">
        <v>30</v>
      </c>
      <c r="B32" s="27"/>
      <c r="C32" s="27"/>
      <c r="D32" s="27"/>
      <c r="E32" s="27"/>
      <c r="F32" s="27"/>
      <c r="G32" s="27"/>
      <c r="H32" s="27"/>
      <c r="I32" s="27"/>
      <c r="J32" s="27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5"/>
      <c r="AN32" s="25"/>
      <c r="AO32" s="25"/>
      <c r="AP32" s="25"/>
      <c r="AQ32" s="25"/>
    </row>
    <row r="33" spans="1:38" x14ac:dyDescent="0.25">
      <c r="A33" t="s">
        <v>33</v>
      </c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x14ac:dyDescent="0.25"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</sheetData>
  <mergeCells count="19">
    <mergeCell ref="A1:J1"/>
    <mergeCell ref="A2:J2"/>
    <mergeCell ref="A27:J27"/>
    <mergeCell ref="A28:J28"/>
    <mergeCell ref="A23:A24"/>
    <mergeCell ref="A4:A5"/>
    <mergeCell ref="A6:A7"/>
    <mergeCell ref="A8:A9"/>
    <mergeCell ref="A10:A11"/>
    <mergeCell ref="A12:A13"/>
    <mergeCell ref="A14:A15"/>
    <mergeCell ref="A16:A17"/>
    <mergeCell ref="A18:A19"/>
    <mergeCell ref="A32:J32"/>
    <mergeCell ref="A3:J3"/>
    <mergeCell ref="A29:J29"/>
    <mergeCell ref="A30:J30"/>
    <mergeCell ref="A31:J31"/>
    <mergeCell ref="A20:A21"/>
  </mergeCells>
  <pageMargins left="0.38" right="0.36" top="0.31" bottom="0.48" header="0.3" footer="0.22"/>
  <pageSetup scale="90" fitToHeight="0" orientation="landscape" r:id="rId1"/>
  <headerFoot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October 2022 SW Data</vt:lpstr>
      <vt:lpstr>'October 2022 SW Data'!Print_Area</vt:lpstr>
    </vt:vector>
  </TitlesOfParts>
  <Company>Maryland Lottery and Gaming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Nielsen</dc:creator>
  <cp:lastModifiedBy>Elkin, Seth</cp:lastModifiedBy>
  <cp:lastPrinted>2022-11-10T13:08:47Z</cp:lastPrinted>
  <dcterms:created xsi:type="dcterms:W3CDTF">2021-12-21T00:51:22Z</dcterms:created>
  <dcterms:modified xsi:type="dcterms:W3CDTF">2022-11-10T13:20:16Z</dcterms:modified>
</cp:coreProperties>
</file>