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kin\Downloads\"/>
    </mc:Choice>
  </mc:AlternateContent>
  <xr:revisionPtr revIDLastSave="0" documentId="13_ncr:1_{5B2712A7-38DF-47BE-B351-26E829FB3ECC}" xr6:coauthVersionLast="36" xr6:coauthVersionMax="36" xr10:uidLastSave="{00000000-0000-0000-0000-000000000000}"/>
  <bookViews>
    <workbookView xWindow="0" yWindow="0" windowWidth="28800" windowHeight="12300" tabRatio="438" xr2:uid="{00000000-000D-0000-FFFF-FFFF00000000}"/>
  </bookViews>
  <sheets>
    <sheet name="Dashboard" sheetId="9" r:id="rId1"/>
  </sheets>
  <definedNames>
    <definedName name="datapaste">#REF!</definedName>
    <definedName name="datapasteYTD">#REF!</definedName>
    <definedName name="Paste">#REF!</definedName>
    <definedName name="_xlnm.Print_Area" localSheetId="0">Dashboard!$A$1:$J$33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9" l="1"/>
  <c r="E21" i="9"/>
  <c r="E20" i="9"/>
  <c r="E19" i="9"/>
  <c r="E18" i="9"/>
  <c r="E9" i="9"/>
  <c r="E8" i="9"/>
  <c r="E7" i="9"/>
  <c r="E6" i="9"/>
  <c r="E5" i="9"/>
  <c r="H22" i="9"/>
  <c r="I22" i="9" s="1"/>
  <c r="H21" i="9"/>
  <c r="I21" i="9" s="1"/>
  <c r="H20" i="9"/>
  <c r="I20" i="9" s="1"/>
  <c r="H19" i="9"/>
  <c r="I19" i="9" s="1"/>
  <c r="H18" i="9"/>
  <c r="I18" i="9" s="1"/>
  <c r="H9" i="9"/>
  <c r="I9" i="9" s="1"/>
  <c r="H8" i="9"/>
  <c r="I8" i="9" s="1"/>
  <c r="H7" i="9"/>
  <c r="I7" i="9" s="1"/>
  <c r="H6" i="9"/>
  <c r="I6" i="9" s="1"/>
  <c r="H5" i="9"/>
  <c r="I5" i="9" s="1"/>
  <c r="J11" i="9" l="1"/>
  <c r="AF18" i="9" s="1"/>
  <c r="H11" i="9"/>
  <c r="AD18" i="9" s="1"/>
  <c r="B18" i="9"/>
  <c r="B19" i="9"/>
  <c r="B20" i="9"/>
  <c r="B21" i="9"/>
  <c r="B22" i="9"/>
  <c r="A22" i="9"/>
  <c r="A21" i="9"/>
  <c r="A20" i="9"/>
  <c r="A19" i="9"/>
  <c r="A18" i="9"/>
  <c r="AN16" i="9"/>
  <c r="AM16" i="9"/>
  <c r="AL16" i="9"/>
  <c r="AK16" i="9"/>
  <c r="AJ16" i="9"/>
  <c r="AI16" i="9"/>
  <c r="AH16" i="9"/>
  <c r="AF16" i="9"/>
  <c r="AE16" i="9"/>
  <c r="AD16" i="9"/>
  <c r="AC16" i="9"/>
  <c r="AB16" i="9"/>
  <c r="AA16" i="9"/>
  <c r="Z16" i="9"/>
  <c r="F11" i="9" l="1"/>
  <c r="AB18" i="9" s="1"/>
  <c r="C11" i="9"/>
  <c r="Z18" i="9" s="1"/>
  <c r="F24" i="9"/>
  <c r="AJ18" i="9" s="1"/>
  <c r="J24" i="9"/>
  <c r="AN18" i="9" s="1"/>
  <c r="C24" i="9"/>
  <c r="AH18" i="9" s="1"/>
  <c r="H24" i="9"/>
  <c r="AL18" i="9" s="1"/>
  <c r="D24" i="9"/>
  <c r="AI18" i="9" s="1"/>
  <c r="G24" i="9"/>
  <c r="AK18" i="9" s="1"/>
  <c r="G11" i="9"/>
  <c r="AC18" i="9" s="1"/>
  <c r="I11" i="9"/>
  <c r="AE18" i="9" s="1"/>
  <c r="I24" i="9"/>
  <c r="D11" i="9"/>
  <c r="AA18" i="9" s="1"/>
  <c r="AM18" i="9" l="1"/>
  <c r="E11" i="9"/>
  <c r="E24" i="9"/>
</calcChain>
</file>

<file path=xl/sharedStrings.xml><?xml version="1.0" encoding="utf-8"?>
<sst xmlns="http://schemas.openxmlformats.org/spreadsheetml/2006/main" count="43" uniqueCount="28">
  <si>
    <t>Prizes Paid</t>
  </si>
  <si>
    <t>Promotion Play</t>
  </si>
  <si>
    <t>Taxable Win</t>
  </si>
  <si>
    <t>Licensee</t>
  </si>
  <si>
    <t>Retail / Mobile</t>
  </si>
  <si>
    <t>Retail</t>
  </si>
  <si>
    <t>Monthly Data</t>
  </si>
  <si>
    <t>Combined</t>
  </si>
  <si>
    <t>Maryland Lottery and Gaming - Sports Wagering Revenues</t>
  </si>
  <si>
    <t>Hollywood Casino</t>
  </si>
  <si>
    <t>Ocean Downs Casino</t>
  </si>
  <si>
    <t>MGM</t>
  </si>
  <si>
    <t>Horseshoe</t>
  </si>
  <si>
    <t>Handle</t>
  </si>
  <si>
    <t>Other Deductions</t>
  </si>
  <si>
    <t>Hold %</t>
  </si>
  <si>
    <t>Fiscal Year To Date</t>
  </si>
  <si>
    <t>Live! Casino</t>
  </si>
  <si>
    <t>Contributions to the State</t>
  </si>
  <si>
    <t>Expired Prizes</t>
  </si>
  <si>
    <r>
      <t xml:space="preserve">- </t>
    </r>
    <r>
      <rPr>
        <b/>
        <sz val="11"/>
        <rFont val="Calibri"/>
        <family val="2"/>
        <scheme val="minor"/>
      </rPr>
      <t xml:space="preserve">Contributions to the State </t>
    </r>
    <r>
      <rPr>
        <sz val="11"/>
        <rFont val="Calibri"/>
        <family val="2"/>
        <scheme val="minor"/>
      </rPr>
      <t>represent funds payable to the BluePrint for Maryland's Future.</t>
    </r>
  </si>
  <si>
    <r>
      <t xml:space="preserve">   </t>
    </r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Handle and prizes paid during the Controlled Demonstrations conducted by each Licensee are included in their initial monthly data.</t>
    </r>
  </si>
  <si>
    <r>
      <t xml:space="preserve">- </t>
    </r>
    <r>
      <rPr>
        <b/>
        <sz val="11"/>
        <rFont val="Calibri"/>
        <family val="2"/>
        <scheme val="minor"/>
      </rPr>
      <t>Handle</t>
    </r>
    <r>
      <rPr>
        <sz val="11"/>
        <rFont val="Calibri"/>
        <family val="2"/>
        <scheme val="minor"/>
      </rPr>
      <t xml:space="preserve"> is the amount of wagers made by players during the reporting period, including promotional play, if any.</t>
    </r>
  </si>
  <si>
    <r>
      <t xml:space="preserve">- </t>
    </r>
    <r>
      <rPr>
        <b/>
        <sz val="11"/>
        <rFont val="Calibri"/>
        <family val="2"/>
        <scheme val="minor"/>
      </rPr>
      <t>Expired Prizes</t>
    </r>
    <r>
      <rPr>
        <sz val="11"/>
        <rFont val="Calibri"/>
        <family val="2"/>
        <scheme val="minor"/>
      </rPr>
      <t xml:space="preserve"> are included in the Prizes Paid total in the month they expire. Funds are transferred to the Problem Gambling Fund.</t>
    </r>
  </si>
  <si>
    <r>
      <rPr>
        <b/>
        <sz val="11"/>
        <rFont val="Calibri"/>
        <family val="2"/>
        <scheme val="minor"/>
      </rPr>
      <t>- Hold Percentage</t>
    </r>
    <r>
      <rPr>
        <sz val="11"/>
        <rFont val="Calibri"/>
        <family val="2"/>
        <scheme val="minor"/>
      </rPr>
      <t xml:space="preserve">  is determined based on wagers that were placed during the reporting period even if the sporting event has not concluded. As a result, the reported Hold will change as wagers are settled in future periods.</t>
    </r>
  </si>
  <si>
    <r>
      <rPr>
        <b/>
        <sz val="11"/>
        <rFont val="Calibri"/>
        <family val="2"/>
        <scheme val="minor"/>
      </rPr>
      <t>- Other Deductions</t>
    </r>
    <r>
      <rPr>
        <sz val="11"/>
        <rFont val="Calibri"/>
        <family val="2"/>
        <scheme val="minor"/>
      </rPr>
      <t xml:space="preserve"> include such things as federal excise taxes paid and loss carryforward.  </t>
    </r>
    <r>
      <rPr>
        <b/>
        <sz val="11"/>
        <rFont val="Calibri"/>
        <family val="2"/>
        <scheme val="minor"/>
      </rPr>
      <t>Loss Carryforward</t>
    </r>
    <r>
      <rPr>
        <sz val="11"/>
        <rFont val="Calibri"/>
        <family val="2"/>
        <scheme val="minor"/>
      </rPr>
      <t xml:space="preserve"> occurs when a licensee pays out more in prizes than the amounts wagered during a month. Losses not recovered in the current month may be carried forward and deducted from taxable win within the subsequent 3 months.</t>
    </r>
  </si>
  <si>
    <t>(Totals may not add due to rounding.)</t>
  </si>
  <si>
    <t>(Totals may not sum due to rounding.)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</si>
</sst>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3" formatCode="_(* #,##0.00_);_(* \(#,##0.00\);_(* &quot;-&quot;??_);_(@_)"/>
    <numFmt numFmtId="164" formatCode="0.0%"/>
    <numFmt numFmtId="165" formatCode="&quot;$&quot;#,##0"/>
    <numFmt numFmtId="166" formatCode="mmmm\ yyyy"/>
    <numFmt numFmtId="167" formatCode="&quot;$&quot;#,##0.0"/>
    <numFmt numFmtId="168" formatCode="General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8" fontId="12" fillId="0" borderId="0"/>
    <xf numFmtId="43" fontId="11" fillId="0" borderId="0" applyFont="0" applyFill="0" applyBorder="0" applyAlignment="0" applyProtection="0"/>
  </cellStyleXfs>
  <cellXfs count="33">
    <xf numFmtId="0" fontId="0" fillId="0" borderId="0" xfId="0"/>
    <xf numFmtId="16" fontId="1" fillId="0" borderId="0" xfId="0" applyNumberFormat="1" applyFont="1"/>
    <xf numFmtId="0" fontId="1" fillId="0" borderId="0" xfId="0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" fontId="7" fillId="0" borderId="0" xfId="0" applyNumberFormat="1" applyFont="1"/>
    <xf numFmtId="0" fontId="9" fillId="0" borderId="0" xfId="0" applyFont="1" applyBorder="1" applyAlignment="1">
      <alignment horizontal="center" wrapText="1"/>
    </xf>
    <xf numFmtId="0" fontId="10" fillId="0" borderId="0" xfId="0" applyFont="1" applyBorder="1"/>
    <xf numFmtId="0" fontId="6" fillId="0" borderId="0" xfId="0" applyFont="1"/>
    <xf numFmtId="167" fontId="10" fillId="0" borderId="0" xfId="0" applyNumberFormat="1" applyFont="1" applyBorder="1"/>
    <xf numFmtId="0" fontId="2" fillId="0" borderId="0" xfId="0" applyFont="1" applyBorder="1" applyAlignment="1">
      <alignment vertical="center"/>
    </xf>
    <xf numFmtId="166" fontId="2" fillId="0" borderId="0" xfId="0" quotePrefix="1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quotePrefix="1" applyFont="1" applyAlignment="1"/>
    <xf numFmtId="0" fontId="7" fillId="0" borderId="0" xfId="0" quotePrefix="1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5" fontId="0" fillId="0" borderId="2" xfId="0" applyNumberForma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0" fillId="2" borderId="0" xfId="0" applyFill="1"/>
    <xf numFmtId="165" fontId="0" fillId="0" borderId="0" xfId="0" applyNumberFormat="1"/>
    <xf numFmtId="0" fontId="2" fillId="0" borderId="0" xfId="0" applyFont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/>
    </xf>
    <xf numFmtId="0" fontId="7" fillId="0" borderId="0" xfId="0" quotePrefix="1" applyFont="1" applyAlignment="1">
      <alignment wrapText="1"/>
    </xf>
    <xf numFmtId="0" fontId="7" fillId="0" borderId="0" xfId="0" quotePrefix="1" applyFont="1" applyAlignment="1">
      <alignment horizontal="left"/>
    </xf>
    <xf numFmtId="0" fontId="4" fillId="0" borderId="1" xfId="0" applyFont="1" applyBorder="1" applyAlignment="1">
      <alignment horizontal="center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1"/>
  <sheetViews>
    <sheetView tabSelected="1" zoomScaleNormal="100" workbookViewId="0">
      <pane ySplit="2" topLeftCell="A3" activePane="bottomLeft" state="frozen"/>
      <selection pane="bottomLeft" activeCell="D9" sqref="D9"/>
    </sheetView>
  </sheetViews>
  <sheetFormatPr defaultRowHeight="15" x14ac:dyDescent="0.25"/>
  <cols>
    <col min="1" max="1" width="19.140625" customWidth="1"/>
    <col min="3" max="3" width="15.5703125" bestFit="1" customWidth="1"/>
    <col min="4" max="4" width="14.140625" customWidth="1"/>
    <col min="5" max="5" width="8.85546875" customWidth="1"/>
    <col min="6" max="6" width="12.28515625" customWidth="1"/>
    <col min="7" max="7" width="12.140625" customWidth="1"/>
    <col min="8" max="8" width="13.5703125" bestFit="1" customWidth="1"/>
    <col min="9" max="9" width="13.42578125" customWidth="1"/>
    <col min="10" max="10" width="10.28515625" customWidth="1"/>
    <col min="11" max="11" width="12.7109375" customWidth="1"/>
    <col min="12" max="12" width="14.140625" customWidth="1"/>
    <col min="13" max="13" width="8.85546875" customWidth="1"/>
    <col min="14" max="14" width="12.28515625" customWidth="1"/>
    <col min="15" max="15" width="12.140625" customWidth="1"/>
    <col min="16" max="16" width="12.5703125" bestFit="1" customWidth="1"/>
    <col min="17" max="17" width="13.42578125" customWidth="1"/>
    <col min="18" max="18" width="10.28515625" customWidth="1"/>
    <col min="23" max="25" width="9.140625" style="5"/>
    <col min="26" max="27" width="12.85546875" style="5" bestFit="1" customWidth="1"/>
    <col min="28" max="28" width="10.42578125" style="5" customWidth="1"/>
    <col min="29" max="32" width="13.140625" style="5" customWidth="1"/>
    <col min="33" max="33" width="3.5703125" style="5" customWidth="1"/>
    <col min="34" max="35" width="11.7109375" style="5" bestFit="1" customWidth="1"/>
    <col min="36" max="37" width="9.42578125" style="5" bestFit="1" customWidth="1"/>
    <col min="38" max="38" width="10.85546875" style="5" bestFit="1" customWidth="1"/>
    <col min="39" max="39" width="9.5703125" style="5" bestFit="1" customWidth="1"/>
    <col min="40" max="40" width="9.28515625" style="5" bestFit="1" customWidth="1"/>
    <col min="41" max="45" width="9.140625" style="5"/>
  </cols>
  <sheetData>
    <row r="1" spans="1:40" ht="23.25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13"/>
      <c r="L1" s="13"/>
      <c r="M1" s="13"/>
      <c r="N1" s="13"/>
      <c r="O1" s="13"/>
      <c r="P1" s="13"/>
      <c r="Q1" s="13"/>
      <c r="R1" s="7"/>
    </row>
    <row r="2" spans="1:40" ht="23.25" x14ac:dyDescent="0.35">
      <c r="A2" s="29">
        <v>44592</v>
      </c>
      <c r="B2" s="29"/>
      <c r="C2" s="29"/>
      <c r="D2" s="29"/>
      <c r="E2" s="29"/>
      <c r="F2" s="29"/>
      <c r="G2" s="29"/>
      <c r="H2" s="29"/>
      <c r="I2" s="29"/>
      <c r="J2" s="29"/>
      <c r="K2" s="14"/>
      <c r="L2" s="14"/>
      <c r="M2" s="14"/>
      <c r="N2" s="14"/>
      <c r="O2" s="14"/>
      <c r="P2" s="14"/>
      <c r="Q2" s="14"/>
      <c r="R2" s="6"/>
    </row>
    <row r="3" spans="1:40" ht="16.5" thickBot="1" x14ac:dyDescent="0.3">
      <c r="A3" s="32" t="s">
        <v>6</v>
      </c>
      <c r="B3" s="32"/>
      <c r="C3" s="32"/>
      <c r="D3" s="32"/>
      <c r="E3" s="32"/>
      <c r="F3" s="32"/>
      <c r="G3" s="32"/>
      <c r="H3" s="32"/>
      <c r="I3" s="32"/>
      <c r="J3" s="32"/>
    </row>
    <row r="4" spans="1:40" ht="30" x14ac:dyDescent="0.25">
      <c r="A4" s="18" t="s">
        <v>3</v>
      </c>
      <c r="B4" s="19" t="s">
        <v>4</v>
      </c>
      <c r="C4" s="19" t="s">
        <v>13</v>
      </c>
      <c r="D4" s="19" t="s">
        <v>0</v>
      </c>
      <c r="E4" s="19" t="s">
        <v>15</v>
      </c>
      <c r="F4" s="19" t="s">
        <v>1</v>
      </c>
      <c r="G4" s="19" t="s">
        <v>14</v>
      </c>
      <c r="H4" s="19" t="s">
        <v>2</v>
      </c>
      <c r="I4" s="19" t="s">
        <v>18</v>
      </c>
      <c r="J4" s="19" t="s">
        <v>19</v>
      </c>
    </row>
    <row r="5" spans="1:40" x14ac:dyDescent="0.25">
      <c r="A5" s="20" t="s">
        <v>11</v>
      </c>
      <c r="B5" s="21" t="s">
        <v>5</v>
      </c>
      <c r="C5" s="22">
        <v>10562319</v>
      </c>
      <c r="D5" s="22">
        <v>8910567</v>
      </c>
      <c r="E5" s="23">
        <f>+(C5-D5)/C5</f>
        <v>0.15638156734330785</v>
      </c>
      <c r="F5" s="22">
        <v>0</v>
      </c>
      <c r="G5" s="22">
        <v>26405.797500000001</v>
      </c>
      <c r="H5" s="22">
        <f>+C5-D5-F5-G5</f>
        <v>1625346.2024999999</v>
      </c>
      <c r="I5" s="22">
        <f>0.15*H5</f>
        <v>243801.93037499997</v>
      </c>
      <c r="J5" s="22">
        <v>0</v>
      </c>
    </row>
    <row r="6" spans="1:40" x14ac:dyDescent="0.25">
      <c r="A6" s="20" t="s">
        <v>17</v>
      </c>
      <c r="B6" s="21" t="s">
        <v>5</v>
      </c>
      <c r="C6" s="22">
        <v>14354392</v>
      </c>
      <c r="D6" s="22">
        <v>12928031</v>
      </c>
      <c r="E6" s="23">
        <f>+(C6-D6)/C6</f>
        <v>9.9367566386650161E-2</v>
      </c>
      <c r="F6" s="22">
        <v>0</v>
      </c>
      <c r="G6" s="22">
        <v>35885.980000000003</v>
      </c>
      <c r="H6" s="22">
        <f>+C6-D6-F6-G6</f>
        <v>1390475.02</v>
      </c>
      <c r="I6" s="22">
        <f>0.15*H6</f>
        <v>208571.253</v>
      </c>
      <c r="J6" s="22">
        <v>0</v>
      </c>
    </row>
    <row r="7" spans="1:40" x14ac:dyDescent="0.25">
      <c r="A7" s="20" t="s">
        <v>12</v>
      </c>
      <c r="B7" s="21" t="s">
        <v>5</v>
      </c>
      <c r="C7" s="22">
        <v>4689513.29</v>
      </c>
      <c r="D7" s="22">
        <v>3853622.7</v>
      </c>
      <c r="E7" s="23">
        <f>+(C7-D7)/C7</f>
        <v>0.17824676854684846</v>
      </c>
      <c r="F7" s="22">
        <v>0</v>
      </c>
      <c r="G7" s="22">
        <v>11723.783225000001</v>
      </c>
      <c r="H7" s="22">
        <f>+C7-D7-F7-G7</f>
        <v>824166.80677499983</v>
      </c>
      <c r="I7" s="22">
        <f>0.15*H7</f>
        <v>123625.02101624997</v>
      </c>
      <c r="J7" s="22">
        <v>0</v>
      </c>
    </row>
    <row r="8" spans="1:40" x14ac:dyDescent="0.25">
      <c r="A8" s="20" t="s">
        <v>10</v>
      </c>
      <c r="B8" s="21" t="s">
        <v>5</v>
      </c>
      <c r="C8" s="22">
        <v>1411039.5</v>
      </c>
      <c r="D8" s="22">
        <v>1159851.19</v>
      </c>
      <c r="E8" s="23">
        <f>+(C8-D8)/C8</f>
        <v>0.17801649776636305</v>
      </c>
      <c r="F8" s="22">
        <v>0</v>
      </c>
      <c r="G8" s="22">
        <v>3527.5987500000001</v>
      </c>
      <c r="H8" s="22">
        <f>+C8-D8-F8-G8</f>
        <v>247660.71125000005</v>
      </c>
      <c r="I8" s="22">
        <f>0.15*H8</f>
        <v>37149.106687500003</v>
      </c>
      <c r="J8" s="22">
        <v>0</v>
      </c>
    </row>
    <row r="9" spans="1:40" x14ac:dyDescent="0.25">
      <c r="A9" s="20" t="s">
        <v>9</v>
      </c>
      <c r="B9" s="21" t="s">
        <v>5</v>
      </c>
      <c r="C9" s="22">
        <v>1513567</v>
      </c>
      <c r="D9" s="22">
        <v>1303443</v>
      </c>
      <c r="E9" s="23">
        <f>+(C9-D9)/C9</f>
        <v>0.13882702252361476</v>
      </c>
      <c r="F9" s="22">
        <v>0</v>
      </c>
      <c r="G9" s="22">
        <v>3783.9175</v>
      </c>
      <c r="H9" s="22">
        <f>+C9-D9-F9-G9</f>
        <v>206340.08249999999</v>
      </c>
      <c r="I9" s="22">
        <f>0.15*H9</f>
        <v>30951.012374999998</v>
      </c>
      <c r="J9" s="22">
        <v>0</v>
      </c>
    </row>
    <row r="10" spans="1:40" ht="7.5" customHeight="1" x14ac:dyDescent="0.25">
      <c r="B10" s="4"/>
      <c r="C10" s="4"/>
      <c r="D10" s="4"/>
      <c r="E10" s="3"/>
      <c r="F10" s="4"/>
      <c r="G10" s="4"/>
      <c r="H10" s="4"/>
      <c r="I10" s="4"/>
      <c r="J10" s="4"/>
    </row>
    <row r="11" spans="1:40" ht="15.75" thickBot="1" x14ac:dyDescent="0.3">
      <c r="A11" s="1" t="s">
        <v>7</v>
      </c>
      <c r="B11" s="2"/>
      <c r="C11" s="24">
        <f>SUM(C5:C10)</f>
        <v>32530830.789999999</v>
      </c>
      <c r="D11" s="24">
        <f>SUM(D5:D10)</f>
        <v>28155514.890000001</v>
      </c>
      <c r="E11" s="25">
        <f>+(C11-D11)/C11</f>
        <v>0.13449751493420126</v>
      </c>
      <c r="F11" s="24">
        <f>SUM(F5:F10)</f>
        <v>0</v>
      </c>
      <c r="G11" s="24">
        <f>SUM(G5:G10)</f>
        <v>81327.076975000004</v>
      </c>
      <c r="H11" s="24">
        <f>SUM(H5:H10)</f>
        <v>4293988.8230250003</v>
      </c>
      <c r="I11" s="24">
        <f>SUM(I5:I10)</f>
        <v>644098.32345375</v>
      </c>
      <c r="J11" s="24">
        <f>SUM(J5:J10)</f>
        <v>0</v>
      </c>
    </row>
    <row r="12" spans="1:40" ht="15.75" thickTop="1" x14ac:dyDescent="0.25">
      <c r="A12" s="8" t="s">
        <v>26</v>
      </c>
      <c r="I12" s="27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x14ac:dyDescent="0.25"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x14ac:dyDescent="0.25"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24" thickBot="1" x14ac:dyDescent="0.3">
      <c r="A16" s="32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Z16" s="9" t="str">
        <f>+C4</f>
        <v>Handle</v>
      </c>
      <c r="AA16" s="9" t="str">
        <f>+D4</f>
        <v>Prizes Paid</v>
      </c>
      <c r="AB16" s="9" t="str">
        <f>+F4</f>
        <v>Promotion Play</v>
      </c>
      <c r="AC16" s="9" t="str">
        <f>+G4</f>
        <v>Other Deductions</v>
      </c>
      <c r="AD16" s="9" t="str">
        <f>+H4</f>
        <v>Taxable Win</v>
      </c>
      <c r="AE16" s="9" t="str">
        <f>+I4</f>
        <v>Contributions to the State</v>
      </c>
      <c r="AF16" s="9" t="str">
        <f>+J4</f>
        <v>Expired Prizes</v>
      </c>
      <c r="AG16" s="10"/>
      <c r="AH16" s="9" t="str">
        <f>+C17</f>
        <v>Handle</v>
      </c>
      <c r="AI16" s="9" t="str">
        <f>+D17</f>
        <v>Prizes Paid</v>
      </c>
      <c r="AJ16" s="9" t="str">
        <f>+F17</f>
        <v>Promotion Play</v>
      </c>
      <c r="AK16" s="9" t="str">
        <f>+G17</f>
        <v>Other Deductions</v>
      </c>
      <c r="AL16" s="9" t="str">
        <f>+H17</f>
        <v>Taxable Win</v>
      </c>
      <c r="AM16" s="9" t="str">
        <f>+I17</f>
        <v>Contributions to the State</v>
      </c>
      <c r="AN16" s="9" t="str">
        <f>+J17</f>
        <v>Expired Prizes</v>
      </c>
    </row>
    <row r="17" spans="1:40" ht="30" x14ac:dyDescent="0.25">
      <c r="A17" s="18" t="s">
        <v>3</v>
      </c>
      <c r="B17" s="19" t="s">
        <v>4</v>
      </c>
      <c r="C17" s="19" t="s">
        <v>13</v>
      </c>
      <c r="D17" s="19" t="s">
        <v>0</v>
      </c>
      <c r="E17" s="19" t="s">
        <v>15</v>
      </c>
      <c r="F17" s="19" t="s">
        <v>1</v>
      </c>
      <c r="G17" s="19" t="s">
        <v>14</v>
      </c>
      <c r="H17" s="19" t="s">
        <v>2</v>
      </c>
      <c r="I17" s="19" t="s">
        <v>18</v>
      </c>
      <c r="J17" s="19" t="s">
        <v>19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x14ac:dyDescent="0.25">
      <c r="A18" s="20" t="str">
        <f t="shared" ref="A18:B22" si="0">+A5</f>
        <v>MGM</v>
      </c>
      <c r="B18" s="21" t="str">
        <f t="shared" si="0"/>
        <v>Retail</v>
      </c>
      <c r="C18" s="22">
        <v>16551261.25</v>
      </c>
      <c r="D18" s="22">
        <v>13909029.5</v>
      </c>
      <c r="E18" s="23">
        <f>+(C18-D18)/C18</f>
        <v>0.15963929939176086</v>
      </c>
      <c r="F18" s="22">
        <v>0</v>
      </c>
      <c r="G18" s="22">
        <v>41682.817500000005</v>
      </c>
      <c r="H18" s="22">
        <f>+C18-D18-F18-G18</f>
        <v>2600548.9325000001</v>
      </c>
      <c r="I18" s="22">
        <f>0.15*H18</f>
        <v>390082.33987500001</v>
      </c>
      <c r="J18" s="22">
        <v>0</v>
      </c>
      <c r="Z18" s="12">
        <f>+C11</f>
        <v>32530830.789999999</v>
      </c>
      <c r="AA18" s="12">
        <f>+D11</f>
        <v>28155514.890000001</v>
      </c>
      <c r="AB18" s="12">
        <f>+F11</f>
        <v>0</v>
      </c>
      <c r="AC18" s="12">
        <f>+G11</f>
        <v>81327.076975000004</v>
      </c>
      <c r="AD18" s="12">
        <f>+H11</f>
        <v>4293988.8230250003</v>
      </c>
      <c r="AE18" s="12">
        <f>+I11</f>
        <v>644098.32345375</v>
      </c>
      <c r="AF18" s="12">
        <f>+J11</f>
        <v>0</v>
      </c>
      <c r="AG18" s="12"/>
      <c r="AH18" s="12">
        <f>+C24</f>
        <v>49083261.039999999</v>
      </c>
      <c r="AI18" s="12">
        <f>+D24</f>
        <v>41537944.390000001</v>
      </c>
      <c r="AJ18" s="12">
        <f>+F24</f>
        <v>0</v>
      </c>
      <c r="AK18" s="12">
        <f>+G24</f>
        <v>122667.60697500002</v>
      </c>
      <c r="AL18" s="12">
        <f>+H24</f>
        <v>7422649.043025</v>
      </c>
      <c r="AM18" s="12">
        <f>+I24</f>
        <v>1113397.35645375</v>
      </c>
      <c r="AN18" s="12">
        <f>+J24</f>
        <v>0</v>
      </c>
    </row>
    <row r="19" spans="1:40" x14ac:dyDescent="0.25">
      <c r="A19" s="20" t="str">
        <f t="shared" si="0"/>
        <v>Live! Casino</v>
      </c>
      <c r="B19" s="21" t="str">
        <f t="shared" si="0"/>
        <v>Retail</v>
      </c>
      <c r="C19" s="22">
        <v>21457337</v>
      </c>
      <c r="D19" s="22">
        <v>18657847</v>
      </c>
      <c r="E19" s="23">
        <f>+(C19-D19)/C19</f>
        <v>0.13046772765884229</v>
      </c>
      <c r="F19" s="22">
        <v>0</v>
      </c>
      <c r="G19" s="22">
        <v>53645.490000000005</v>
      </c>
      <c r="H19" s="22">
        <f>+C19-D19-F19-G19</f>
        <v>2745844.51</v>
      </c>
      <c r="I19" s="22">
        <f>0.15*H19</f>
        <v>411876.67649999994</v>
      </c>
      <c r="J19" s="22">
        <v>0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x14ac:dyDescent="0.25">
      <c r="A20" s="20" t="str">
        <f t="shared" si="0"/>
        <v>Horseshoe</v>
      </c>
      <c r="B20" s="21" t="str">
        <f t="shared" si="0"/>
        <v>Retail</v>
      </c>
      <c r="C20" s="22">
        <v>7276837.29</v>
      </c>
      <c r="D20" s="22">
        <v>5899460.7000000002</v>
      </c>
      <c r="E20" s="23">
        <f>+(C20-D20)/C20</f>
        <v>0.18928231250859806</v>
      </c>
      <c r="F20" s="22">
        <v>0</v>
      </c>
      <c r="G20" s="22">
        <v>17853.783224999999</v>
      </c>
      <c r="H20" s="22">
        <f>+C20-D20-F20-G20</f>
        <v>1359522.8067749999</v>
      </c>
      <c r="I20" s="22">
        <f>0.15*H20</f>
        <v>203928.42101624998</v>
      </c>
      <c r="J20" s="22">
        <v>0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x14ac:dyDescent="0.25">
      <c r="A21" s="20" t="str">
        <f t="shared" si="0"/>
        <v>Ocean Downs Casino</v>
      </c>
      <c r="B21" s="21" t="str">
        <f t="shared" si="0"/>
        <v>Retail</v>
      </c>
      <c r="C21" s="22">
        <v>1965257.5</v>
      </c>
      <c r="D21" s="22">
        <v>1544757.19</v>
      </c>
      <c r="E21" s="23">
        <f>+(C21-D21)/C21</f>
        <v>0.21396702976581952</v>
      </c>
      <c r="F21" s="22">
        <v>0</v>
      </c>
      <c r="G21" s="22">
        <v>4903.5987500000001</v>
      </c>
      <c r="H21" s="22">
        <f>+C21-D21-F21-G21</f>
        <v>415596.71125000005</v>
      </c>
      <c r="I21" s="22">
        <f>0.15*H21</f>
        <v>62339.506687500005</v>
      </c>
      <c r="J21" s="22">
        <v>0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x14ac:dyDescent="0.25">
      <c r="A22" s="20" t="str">
        <f t="shared" si="0"/>
        <v>Hollywood Casino</v>
      </c>
      <c r="B22" s="21" t="str">
        <f t="shared" si="0"/>
        <v>Retail</v>
      </c>
      <c r="C22" s="22">
        <v>1832568</v>
      </c>
      <c r="D22" s="22">
        <v>1526850</v>
      </c>
      <c r="E22" s="23">
        <f>+(C22-D22)/C22</f>
        <v>0.16682491454614509</v>
      </c>
      <c r="F22" s="22">
        <v>0</v>
      </c>
      <c r="G22" s="22">
        <v>4581.9174999999996</v>
      </c>
      <c r="H22" s="22">
        <f>+C22-D22-F22-G22</f>
        <v>301136.08250000002</v>
      </c>
      <c r="I22" s="22">
        <f>0.15*H22</f>
        <v>45170.412375</v>
      </c>
      <c r="J22" s="22">
        <v>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x14ac:dyDescent="0.25">
      <c r="B23" s="4"/>
      <c r="C23" s="4"/>
      <c r="D23" s="4"/>
      <c r="E23" s="3"/>
      <c r="F23" s="4"/>
      <c r="G23" s="4"/>
      <c r="H23" s="4"/>
      <c r="I23" s="4"/>
      <c r="J23" s="4"/>
    </row>
    <row r="24" spans="1:40" ht="15.75" thickBot="1" x14ac:dyDescent="0.3">
      <c r="A24" s="1" t="s">
        <v>7</v>
      </c>
      <c r="B24" s="2"/>
      <c r="C24" s="24">
        <f>SUM(C18:C23)</f>
        <v>49083261.039999999</v>
      </c>
      <c r="D24" s="24">
        <f>SUM(D18:D23)</f>
        <v>41537944.390000001</v>
      </c>
      <c r="E24" s="25">
        <f>+(C24-D24)/C24</f>
        <v>0.15372484407364467</v>
      </c>
      <c r="F24" s="24">
        <f>SUM(F18:F23)</f>
        <v>0</v>
      </c>
      <c r="G24" s="24">
        <f>SUM(G18:G23)</f>
        <v>122667.60697500002</v>
      </c>
      <c r="H24" s="24">
        <f>SUM(H18:H23)</f>
        <v>7422649.043025</v>
      </c>
      <c r="I24" s="24">
        <f>SUM(I18:I23)</f>
        <v>1113397.35645375</v>
      </c>
      <c r="J24" s="24">
        <f>SUM(J18:J23)</f>
        <v>0</v>
      </c>
      <c r="L24" s="27"/>
    </row>
    <row r="25" spans="1:40" ht="15.75" thickTop="1" x14ac:dyDescent="0.25">
      <c r="A25" s="8" t="s">
        <v>27</v>
      </c>
    </row>
    <row r="27" spans="1:40" x14ac:dyDescent="0.25">
      <c r="A27" s="30" t="s">
        <v>22</v>
      </c>
      <c r="B27" s="30"/>
      <c r="C27" s="30"/>
      <c r="D27" s="30"/>
      <c r="E27" s="30"/>
      <c r="F27" s="30"/>
      <c r="G27" s="30"/>
      <c r="H27" s="30"/>
      <c r="I27" s="30"/>
      <c r="J27" s="30"/>
      <c r="K27" s="16"/>
      <c r="L27" s="16"/>
      <c r="M27" s="16"/>
      <c r="N27" s="16"/>
      <c r="O27" s="16"/>
      <c r="P27" s="16"/>
      <c r="Q27" s="16"/>
      <c r="R27" s="16"/>
    </row>
    <row r="28" spans="1:40" ht="27.75" customHeight="1" x14ac:dyDescent="0.25">
      <c r="A28" s="30" t="s">
        <v>24</v>
      </c>
      <c r="B28" s="30"/>
      <c r="C28" s="30"/>
      <c r="D28" s="30"/>
      <c r="E28" s="30"/>
      <c r="F28" s="30"/>
      <c r="G28" s="30"/>
      <c r="H28" s="30"/>
      <c r="I28" s="30"/>
      <c r="J28" s="30"/>
      <c r="K28" s="16"/>
      <c r="L28" s="16"/>
      <c r="M28" s="16"/>
      <c r="N28" s="16"/>
      <c r="O28" s="16"/>
      <c r="P28" s="16"/>
      <c r="Q28" s="16"/>
      <c r="R28" s="16"/>
      <c r="S28" s="16"/>
    </row>
    <row r="29" spans="1:40" ht="43.5" customHeight="1" x14ac:dyDescent="0.25">
      <c r="A29" s="30" t="s">
        <v>25</v>
      </c>
      <c r="B29" s="30"/>
      <c r="C29" s="30"/>
      <c r="D29" s="30"/>
      <c r="E29" s="30"/>
      <c r="F29" s="30"/>
      <c r="G29" s="30"/>
      <c r="H29" s="30"/>
      <c r="I29" s="30"/>
      <c r="J29" s="30"/>
      <c r="K29" s="17"/>
      <c r="L29" s="17"/>
      <c r="M29" s="17"/>
      <c r="N29" s="17"/>
      <c r="O29" s="17"/>
      <c r="P29" s="17"/>
      <c r="Q29" s="17"/>
      <c r="R29" s="17"/>
      <c r="S29" s="17"/>
    </row>
    <row r="30" spans="1:40" x14ac:dyDescent="0.25">
      <c r="A30" s="30" t="s">
        <v>20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1"/>
      <c r="N30" s="31"/>
      <c r="O30" s="31"/>
      <c r="P30" s="31"/>
      <c r="Q30" s="31"/>
      <c r="R30" s="31"/>
    </row>
    <row r="31" spans="1:40" x14ac:dyDescent="0.25">
      <c r="A31" s="30" t="s">
        <v>23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  <c r="L31" s="31"/>
      <c r="M31" s="31"/>
      <c r="N31" s="31"/>
      <c r="O31" s="31"/>
      <c r="P31" s="31"/>
      <c r="Q31" s="31"/>
      <c r="R31" s="31"/>
    </row>
    <row r="32" spans="1:40" x14ac:dyDescent="0.25">
      <c r="A32" s="30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31"/>
      <c r="N32" s="31"/>
      <c r="O32" s="31"/>
      <c r="P32" s="31"/>
      <c r="Q32" s="31"/>
      <c r="R32" s="31"/>
    </row>
    <row r="33" spans="1:18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41" spans="1:18" ht="6" customHeight="1" x14ac:dyDescent="0.25"/>
  </sheetData>
  <mergeCells count="13">
    <mergeCell ref="A32:J32"/>
    <mergeCell ref="K32:R32"/>
    <mergeCell ref="A3:J3"/>
    <mergeCell ref="A16:J16"/>
    <mergeCell ref="A29:J29"/>
    <mergeCell ref="A30:J30"/>
    <mergeCell ref="K30:R30"/>
    <mergeCell ref="A31:J31"/>
    <mergeCell ref="A1:J1"/>
    <mergeCell ref="A2:J2"/>
    <mergeCell ref="A27:J27"/>
    <mergeCell ref="A28:J28"/>
    <mergeCell ref="K31:R31"/>
  </mergeCells>
  <pageMargins left="0.38" right="0.46" top="0.31" bottom="0.48" header="0.3" footer="0.22"/>
  <pageSetup scale="97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Dashboard</vt:lpstr>
      <vt:lpstr>Dashboard!Print_Area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2022-02-10T15:01:05Z</cp:lastPrinted>
  <dcterms:created xsi:type="dcterms:W3CDTF">2021-12-21T00:51:22Z</dcterms:created>
  <dcterms:modified xsi:type="dcterms:W3CDTF">2022-02-10T17:20:59Z</dcterms:modified>
</cp:coreProperties>
</file>