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VLT SYSTEM (#2021-06)\"/>
    </mc:Choice>
  </mc:AlternateContent>
  <workbookProtection workbookAlgorithmName="SHA-512" workbookHashValue="HQvqmUFp6N/CLaLoTf2XrNaGdlhwV2iEW0T1CPVP0SuNGH02Zaoxa6u8u+x3y2nDoIZCGKzGQFeMFWnnufL64w==" workbookSaltValue="Kxy0s7tvggXiLNxjMZFgaQ==" workbookSpinCount="100000" lockStructure="1"/>
  <bookViews>
    <workbookView xWindow="0" yWindow="0" windowWidth="23040" windowHeight="8550"/>
  </bookViews>
  <sheets>
    <sheet name="Sheet1" sheetId="1" r:id="rId1"/>
  </sheets>
  <definedNames>
    <definedName name="_xlnm.Print_Area" localSheetId="0">Sheet1!$A$1:$I$147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 i="1" l="1"/>
  <c r="E89" i="1"/>
  <c r="E77" i="1"/>
  <c r="E62" i="1"/>
  <c r="E23" i="1"/>
  <c r="E38" i="1"/>
  <c r="F90" i="1" l="1"/>
  <c r="E90" i="1"/>
  <c r="G90" i="1" s="1"/>
  <c r="F78" i="1"/>
  <c r="E78" i="1"/>
  <c r="G78" i="1" s="1"/>
  <c r="F63" i="1"/>
  <c r="E63" i="1"/>
  <c r="G63" i="1" s="1"/>
  <c r="F51" i="1"/>
  <c r="E51" i="1"/>
  <c r="G51" i="1" s="1"/>
  <c r="F24" i="1"/>
  <c r="E24" i="1"/>
  <c r="G24" i="1" s="1"/>
  <c r="E39" i="1"/>
  <c r="G39" i="1" s="1"/>
  <c r="A117" i="1" l="1"/>
  <c r="A72" i="1"/>
  <c r="E124" i="1"/>
  <c r="E93" i="1"/>
  <c r="E81" i="1"/>
  <c r="E66" i="1"/>
  <c r="E54" i="1"/>
  <c r="E42" i="1"/>
  <c r="F39" i="1"/>
  <c r="E27" i="1"/>
  <c r="G124" i="1" l="1"/>
  <c r="G66" i="1"/>
  <c r="G93" i="1"/>
  <c r="G81" i="1"/>
  <c r="G54" i="1"/>
  <c r="G42" i="1"/>
  <c r="A33" i="1" l="1"/>
  <c r="G27" i="1"/>
  <c r="C108" i="1"/>
  <c r="C109" i="1"/>
  <c r="C110" i="1"/>
  <c r="C111" i="1"/>
  <c r="C107" i="1"/>
  <c r="C106" i="1"/>
  <c r="F13" i="1"/>
  <c r="G13" i="1"/>
  <c r="G104" i="1" s="1"/>
  <c r="G126" i="1" l="1"/>
  <c r="G95" i="1"/>
  <c r="G111" i="1" s="1"/>
  <c r="G83" i="1"/>
  <c r="G110" i="1" s="1"/>
  <c r="G56" i="1"/>
  <c r="G108" i="1" s="1"/>
  <c r="G29" i="1"/>
  <c r="G106" i="1" s="1"/>
  <c r="G44" i="1" l="1"/>
  <c r="G107" i="1" s="1"/>
  <c r="G68" i="1"/>
  <c r="G109" i="1" s="1"/>
  <c r="G113" i="1" l="1"/>
</calcChain>
</file>

<file path=xl/sharedStrings.xml><?xml version="1.0" encoding="utf-8"?>
<sst xmlns="http://schemas.openxmlformats.org/spreadsheetml/2006/main" count="143" uniqueCount="57">
  <si>
    <t>Maryland Lottery and Gaming Control Agency (MLGCA)</t>
  </si>
  <si>
    <t>Central Monitor and Control System for a Video Lottery Terminal Program</t>
  </si>
  <si>
    <t>Flat Fee (Monthly)</t>
  </si>
  <si>
    <t>Months</t>
  </si>
  <si>
    <r>
      <t xml:space="preserve">   </t>
    </r>
    <r>
      <rPr>
        <u/>
        <sz val="12"/>
        <color theme="1"/>
        <rFont val="Arial"/>
        <family val="2"/>
      </rPr>
      <t>Total Estimated Contract Amount</t>
    </r>
  </si>
  <si>
    <t>(A)</t>
  </si>
  <si>
    <t>Flat Fee (One-Time or Monthly)</t>
  </si>
  <si>
    <t>Total Estimated Contract Amount</t>
  </si>
  <si>
    <t>(1)</t>
  </si>
  <si>
    <t>(2)</t>
  </si>
  <si>
    <t>Total Cost</t>
  </si>
  <si>
    <t>(B1)</t>
  </si>
  <si>
    <t>FINANCIAL PROPOSAL SHEET (SUMMARY)</t>
  </si>
  <si>
    <t>SUMMARY</t>
  </si>
  <si>
    <t>A. Central System Fee</t>
  </si>
  <si>
    <t>B. VLT Facility Fees</t>
  </si>
  <si>
    <t>(BASIS OF AWARD)</t>
  </si>
  <si>
    <t>(B2)</t>
  </si>
  <si>
    <t>(B3)</t>
  </si>
  <si>
    <t>(B4)</t>
  </si>
  <si>
    <t>(B5)</t>
  </si>
  <si>
    <t>(B6)</t>
  </si>
  <si>
    <t>(A)+(B1)+(B2)+(B3)+(B4)+(B5)+(B6)</t>
  </si>
  <si>
    <r>
      <t xml:space="preserve">B1. </t>
    </r>
    <r>
      <rPr>
        <b/>
        <u/>
        <sz val="12"/>
        <color theme="1"/>
        <rFont val="Arial"/>
        <family val="2"/>
      </rPr>
      <t>Hollywood Casino</t>
    </r>
  </si>
  <si>
    <r>
      <t xml:space="preserve">B2. </t>
    </r>
    <r>
      <rPr>
        <b/>
        <u/>
        <sz val="12"/>
        <color theme="1"/>
        <rFont val="Arial"/>
        <family val="2"/>
      </rPr>
      <t>Ocean Downs Casino</t>
    </r>
  </si>
  <si>
    <t>B3. Live! Casino &amp; Hotel</t>
  </si>
  <si>
    <t>B4. Rocky Gap Casino Resort</t>
  </si>
  <si>
    <t>B5. Horseshoe Casino</t>
  </si>
  <si>
    <t>B6. MGM National Harbor</t>
  </si>
  <si>
    <t>Offeror: </t>
  </si>
  <si>
    <t>Offeror Name (please print or type)</t>
  </si>
  <si>
    <t>By:</t>
  </si>
  <si>
    <t>Signature of Authorized Representative</t>
  </si>
  <si>
    <t>Printed Name: </t>
  </si>
  <si>
    <t>Title: </t>
  </si>
  <si>
    <t>Date:</t>
  </si>
  <si>
    <t>Address:</t>
  </si>
  <si>
    <t>Street Address</t>
  </si>
  <si>
    <t>City, State, Zip Code</t>
  </si>
  <si>
    <t>Enter Offeror Business Name</t>
  </si>
  <si>
    <t>One time expansion cost per 100 VLTs</t>
  </si>
  <si>
    <t>C. ADDITIONAL VLT FACILITY (Not to be included as part of Financial evaluation)</t>
  </si>
  <si>
    <t>Monthly maintenance/support per 100 VLTs. (Rounded down to nearest 100)</t>
  </si>
  <si>
    <t>Installed</t>
  </si>
  <si>
    <t>Charged</t>
  </si>
  <si>
    <t>Months / or 1-Time</t>
  </si>
  <si>
    <t>One time installation costs per 100 VLTs. (Rounded down to nearest 100)</t>
  </si>
  <si>
    <r>
      <t>A. – CENTRAL SYSTEM FEE</t>
    </r>
    <r>
      <rPr>
        <b/>
        <sz val="12"/>
        <color theme="1"/>
        <rFont val="Arial"/>
        <family val="2"/>
      </rPr>
      <t xml:space="preserve">: </t>
    </r>
    <r>
      <rPr>
        <sz val="12"/>
        <color theme="1"/>
        <rFont val="Arial"/>
        <family val="2"/>
      </rPr>
      <t>The Offeror shall state its proposed price to provide all goods and services, equipment, hardware, software and personnel required by this RFP for providing a Primary Operations Site located at the Commission's headquarters, Primary and Back-up Data Centers, software, and all other Central System components required by this RFP, and the communications network connecting Lottery Headquarters, Operations Sites, and Data Centers.  The price shall be expressed as a Firm Fixed Price for the Monthly Flat Fee:</t>
    </r>
  </si>
  <si>
    <r>
      <t>B. – VLT FACILITY FEES</t>
    </r>
    <r>
      <rPr>
        <b/>
        <sz val="12"/>
        <color theme="1"/>
        <rFont val="Arial"/>
        <family val="2"/>
      </rPr>
      <t xml:space="preserve">: </t>
    </r>
    <r>
      <rPr>
        <sz val="12"/>
        <color theme="1"/>
        <rFont val="Arial"/>
        <family val="2"/>
      </rPr>
      <t>The Offeror shall state its proposed price to provide all goods and services, equipment, hardware, software and personnel required by this RFP for providing Central System components which are to be located at the existing Facilities and the communications network connecting each Facility to the Central Systems. Prices shall be expressed as a Firm Fixed Price for the various Fees required below:</t>
    </r>
  </si>
  <si>
    <t>Units</t>
  </si>
  <si>
    <t>Total for Facility = (1)+(2)</t>
  </si>
  <si>
    <t>Total for new Facility = (1)</t>
  </si>
  <si>
    <t>RFP Number MLGCA #2021-06</t>
  </si>
  <si>
    <r>
      <t xml:space="preserve">All Prices proposed shall be firm fixed prices for the entire term of the Contract to include the </t>
    </r>
    <r>
      <rPr>
        <b/>
        <sz val="12"/>
        <color theme="1"/>
        <rFont val="Arial"/>
        <family val="2"/>
      </rPr>
      <t xml:space="preserve">7-year Base Contract term and both 2-year </t>
    </r>
    <r>
      <rPr>
        <sz val="12"/>
        <color theme="1"/>
        <rFont val="Arial"/>
        <family val="2"/>
      </rPr>
      <t>Renewal Option periods, if exercised, and any other extensions.  The Facilities and number of VLTs indicated in this Financial Proposal Sheet represent 75% of the installed VLTs as of 2/28/2020 and are subject to some fluctuation.  There is the likelihood that there will be some expansion and contraction as Facilities "right-size" their gaming floors. There is no guarantee of any minimum or maximum amount under the Contract anticipated to result from this RFP, and thus no earnings are guaranteed to the Offeror, except that the maximum number of VLTs in the State currently cannot exceed 15,000 and the maximum number of VLTs at any Facility currently cannot exceed 4,750.</t>
    </r>
  </si>
  <si>
    <t>VLT Count 75% of 2/28/2020</t>
  </si>
  <si>
    <t>TOTAL ESTIMATED 7-YEAR CONTRACT PRICE</t>
  </si>
  <si>
    <t>Financial Proposal - Corrected (Revised by Amendment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</si>
</sst>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Times New Roman"/>
      <family val="1"/>
    </font>
    <font>
      <sz val="12"/>
      <color theme="1"/>
      <name val="Arial"/>
      <family val="2"/>
    </font>
    <font>
      <b/>
      <sz val="12"/>
      <color theme="1"/>
      <name val="Arial"/>
      <family val="2"/>
    </font>
    <font>
      <b/>
      <u/>
      <sz val="12"/>
      <color theme="1"/>
      <name val="Arial"/>
      <family val="2"/>
    </font>
    <font>
      <b/>
      <u/>
      <sz val="14"/>
      <color theme="1"/>
      <name val="Arial"/>
      <family val="2"/>
    </font>
    <font>
      <u/>
      <sz val="12"/>
      <color theme="1"/>
      <name val="Arial"/>
      <family val="2"/>
    </font>
    <font>
      <b/>
      <sz val="14"/>
      <color theme="1"/>
      <name val="Arial"/>
      <family val="2"/>
    </font>
    <font>
      <b/>
      <sz val="8"/>
      <color theme="1"/>
      <name val="Arial"/>
      <family val="2"/>
    </font>
    <font>
      <sz val="11"/>
      <color rgb="FF000000"/>
      <name val="Times New Roman"/>
      <family val="1"/>
    </font>
    <font>
      <b/>
      <sz val="11"/>
      <color rgb="FF000000"/>
      <name val="Times New Roman"/>
      <family val="1"/>
    </font>
    <font>
      <b/>
      <sz val="16"/>
      <color rgb="FFFF0000"/>
      <name val="Times New Roman"/>
      <family val="1"/>
    </font>
    <font>
      <b/>
      <sz val="16"/>
      <color theme="1"/>
      <name val="Times New Roman"/>
      <family val="1"/>
    </font>
    <font>
      <sz val="12"/>
      <color theme="1"/>
      <name val="Times New Roman"/>
      <family val="1"/>
    </font>
  </fonts>
  <fills count="3">
    <fill>
      <patternFill patternType="none"/>
    </fill>
    <fill>
      <patternFill patternType="gray125"/>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1">
    <xf numFmtId="0" fontId="0" fillId="0" borderId="0" xfId="0"/>
    <xf numFmtId="0" fontId="0" fillId="0" borderId="0" xfId="0" applyAlignment="1">
      <alignment horizontal="center"/>
    </xf>
    <xf numFmtId="0" fontId="4" fillId="0" borderId="0" xfId="0" applyFont="1" applyAlignment="1">
      <alignment horizontal="left" vertical="center"/>
    </xf>
    <xf numFmtId="0" fontId="5" fillId="0" borderId="0" xfId="0" applyFont="1"/>
    <xf numFmtId="0" fontId="4" fillId="0" borderId="4" xfId="0" applyFont="1" applyBorder="1" applyAlignment="1">
      <alignment vertical="center" wrapText="1"/>
    </xf>
    <xf numFmtId="0" fontId="0" fillId="0" borderId="2" xfId="0" applyBorder="1" applyAlignment="1">
      <alignment vertical="top" wrapText="1"/>
    </xf>
    <xf numFmtId="0" fontId="4" fillId="0" borderId="5" xfId="0" applyFont="1" applyBorder="1" applyAlignment="1">
      <alignment vertical="center" wrapText="1"/>
    </xf>
    <xf numFmtId="0" fontId="0" fillId="0" borderId="3" xfId="0" applyBorder="1" applyAlignment="1">
      <alignment vertical="top" wrapText="1"/>
    </xf>
    <xf numFmtId="0" fontId="5" fillId="0" borderId="3" xfId="0" applyFont="1" applyBorder="1" applyAlignment="1">
      <alignment vertical="center" wrapText="1"/>
    </xf>
    <xf numFmtId="0" fontId="8" fillId="0" borderId="1" xfId="0" applyFont="1" applyBorder="1" applyAlignment="1">
      <alignment vertical="center"/>
    </xf>
    <xf numFmtId="0" fontId="8" fillId="0" borderId="2"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horizontal="center" vertical="center" wrapText="1"/>
    </xf>
    <xf numFmtId="0" fontId="5" fillId="0" borderId="5" xfId="0" applyFont="1" applyBorder="1" applyAlignment="1">
      <alignment vertical="center" wrapText="1"/>
    </xf>
    <xf numFmtId="164" fontId="4" fillId="0" borderId="4" xfId="1" applyNumberFormat="1" applyFont="1" applyBorder="1" applyAlignment="1">
      <alignment horizontal="center" vertical="center" wrapText="1"/>
    </xf>
    <xf numFmtId="0" fontId="4" fillId="0" borderId="0" xfId="0" applyFont="1" applyAlignment="1">
      <alignment horizontal="justify" vertical="center"/>
    </xf>
    <xf numFmtId="164" fontId="5" fillId="0" borderId="6" xfId="1" applyNumberFormat="1" applyFont="1" applyBorder="1" applyAlignment="1">
      <alignment horizontal="center" vertical="center"/>
    </xf>
    <xf numFmtId="0" fontId="9"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10" fillId="0" borderId="0" xfId="0" applyFont="1" applyAlignment="1">
      <alignment vertical="center"/>
    </xf>
    <xf numFmtId="0" fontId="5" fillId="0" borderId="0" xfId="0" applyFont="1" applyAlignment="1">
      <alignment horizontal="center" vertical="center"/>
    </xf>
    <xf numFmtId="164" fontId="5" fillId="0" borderId="0" xfId="0" applyNumberFormat="1" applyFont="1" applyAlignment="1">
      <alignment horizontal="center" vertical="center"/>
    </xf>
    <xf numFmtId="0" fontId="11" fillId="0" borderId="0" xfId="0" applyFont="1" applyBorder="1" applyAlignment="1">
      <alignment vertical="center"/>
    </xf>
    <xf numFmtId="0" fontId="4" fillId="0" borderId="2" xfId="0" applyFont="1" applyBorder="1" applyAlignment="1" applyProtection="1">
      <alignment horizontal="center" vertical="center"/>
      <protection locked="0"/>
    </xf>
    <xf numFmtId="164" fontId="4" fillId="2" borderId="4" xfId="1" applyNumberFormat="1" applyFont="1" applyFill="1" applyBorder="1" applyAlignment="1" applyProtection="1">
      <alignment horizontal="center" vertical="center" wrapText="1"/>
      <protection locked="0"/>
    </xf>
    <xf numFmtId="0" fontId="14" fillId="0" borderId="0" xfId="0" applyFont="1" applyAlignment="1">
      <alignment horizontal="center"/>
    </xf>
    <xf numFmtId="0" fontId="0" fillId="0" borderId="0" xfId="0" applyBorder="1" applyAlignment="1">
      <alignment vertical="top" wrapText="1"/>
    </xf>
    <xf numFmtId="0" fontId="5" fillId="0" borderId="0" xfId="0" applyFont="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center" vertical="center" wrapText="1"/>
    </xf>
    <xf numFmtId="164" fontId="4" fillId="2" borderId="8" xfId="1" applyNumberFormat="1" applyFont="1" applyFill="1" applyBorder="1" applyAlignment="1" applyProtection="1">
      <alignment horizontal="center" vertical="center" wrapText="1"/>
      <protection locked="0"/>
    </xf>
    <xf numFmtId="164" fontId="4" fillId="0" borderId="8" xfId="1" applyNumberFormat="1" applyFont="1" applyBorder="1" applyAlignment="1">
      <alignment horizontal="center" vertical="center" wrapText="1"/>
    </xf>
    <xf numFmtId="0" fontId="4" fillId="0" borderId="8" xfId="0" quotePrefix="1" applyFont="1" applyBorder="1" applyAlignment="1">
      <alignment horizontal="center" vertical="center" wrapText="1"/>
    </xf>
    <xf numFmtId="0" fontId="4" fillId="0" borderId="8" xfId="0" quotePrefix="1" applyFont="1" applyBorder="1" applyAlignment="1">
      <alignment vertical="center" wrapText="1"/>
    </xf>
    <xf numFmtId="0" fontId="5" fillId="0" borderId="8" xfId="0" applyFont="1" applyBorder="1" applyAlignment="1">
      <alignment vertical="center"/>
    </xf>
    <xf numFmtId="0" fontId="2" fillId="0" borderId="8" xfId="0" applyFont="1" applyBorder="1" applyAlignment="1">
      <alignment vertical="top"/>
    </xf>
    <xf numFmtId="164" fontId="5" fillId="0" borderId="8" xfId="1" applyNumberFormat="1" applyFont="1" applyBorder="1" applyAlignment="1">
      <alignment horizontal="center" vertical="center"/>
    </xf>
    <xf numFmtId="0" fontId="5" fillId="0" borderId="8" xfId="0" quotePrefix="1" applyFont="1" applyBorder="1" applyAlignment="1">
      <alignment vertical="center"/>
    </xf>
    <xf numFmtId="0" fontId="0" fillId="0" borderId="8" xfId="0" applyBorder="1" applyAlignment="1">
      <alignment vertical="top" wrapText="1"/>
    </xf>
    <xf numFmtId="0" fontId="5" fillId="0" borderId="8" xfId="0" applyFont="1" applyBorder="1" applyAlignment="1">
      <alignment vertical="center" wrapText="1"/>
    </xf>
    <xf numFmtId="0" fontId="5" fillId="0" borderId="8" xfId="0" applyFont="1" applyBorder="1" applyAlignment="1">
      <alignment horizontal="center" vertical="center"/>
    </xf>
    <xf numFmtId="0" fontId="0" fillId="0" borderId="8" xfId="0" applyBorder="1" applyAlignment="1">
      <alignment horizontal="center" vertical="top" wrapText="1"/>
    </xf>
    <xf numFmtId="0" fontId="5" fillId="0" borderId="8" xfId="0" quotePrefix="1"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quotePrefix="1" applyFont="1" applyBorder="1" applyAlignment="1">
      <alignment horizontal="center" vertical="center"/>
    </xf>
    <xf numFmtId="0" fontId="0" fillId="0" borderId="0" xfId="0" applyBorder="1" applyAlignment="1">
      <alignment horizontal="center" vertical="top" wrapText="1"/>
    </xf>
    <xf numFmtId="164" fontId="4" fillId="0" borderId="5" xfId="1" applyNumberFormat="1" applyFont="1" applyFill="1" applyBorder="1" applyAlignment="1" applyProtection="1">
      <alignment horizontal="center" vertical="center" wrapText="1"/>
      <protection locked="0"/>
    </xf>
    <xf numFmtId="0" fontId="15" fillId="0" borderId="0" xfId="0" applyFont="1"/>
    <xf numFmtId="0" fontId="8" fillId="0" borderId="8" xfId="0" applyFont="1" applyBorder="1" applyAlignment="1">
      <alignment horizontal="center" wrapText="1"/>
    </xf>
    <xf numFmtId="0" fontId="8" fillId="0" borderId="8" xfId="0" applyFont="1" applyBorder="1" applyAlignment="1">
      <alignment horizontal="center" vertical="center" wrapText="1"/>
    </xf>
    <xf numFmtId="0" fontId="12" fillId="0" borderId="7" xfId="0" applyFont="1" applyBorder="1" applyAlignment="1">
      <alignment horizontal="left" vertical="center"/>
    </xf>
    <xf numFmtId="0" fontId="14" fillId="0" borderId="0" xfId="0" applyFont="1" applyAlignment="1">
      <alignment horizontal="center"/>
    </xf>
    <xf numFmtId="0" fontId="4"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11" fillId="0" borderId="0" xfId="0" applyFont="1" applyBorder="1" applyAlignment="1">
      <alignment horizontal="left" vertical="center"/>
    </xf>
    <xf numFmtId="0" fontId="13" fillId="2" borderId="0" xfId="0" applyFont="1" applyFill="1" applyAlignment="1" applyProtection="1">
      <alignment horizontal="center" vertical="center"/>
      <protection locked="0"/>
    </xf>
    <xf numFmtId="0" fontId="3" fillId="0" borderId="0" xfId="0" applyFont="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7"/>
  <sheetViews>
    <sheetView tabSelected="1" zoomScale="90" zoomScaleNormal="90" workbookViewId="0">
      <pane ySplit="5" topLeftCell="A6" activePane="bottomLeft" state="frozen"/>
      <selection pane="bottomLeft" activeCell="K4" sqref="K4"/>
    </sheetView>
  </sheetViews>
  <sheetFormatPr defaultRowHeight="15" x14ac:dyDescent="0.25"/>
  <cols>
    <col min="1" max="1" width="2.42578125" customWidth="1"/>
    <col min="2" max="2" width="1.42578125" customWidth="1"/>
    <col min="3" max="3" width="39.5703125" customWidth="1"/>
    <col min="4" max="4" width="12.28515625" customWidth="1"/>
    <col min="5" max="5" width="11.85546875" customWidth="1"/>
    <col min="6" max="6" width="12.42578125" customWidth="1"/>
    <col min="7" max="7" width="36.5703125" bestFit="1" customWidth="1"/>
    <col min="8" max="8" width="5.85546875" customWidth="1"/>
    <col min="9" max="9" width="4.7109375" customWidth="1"/>
  </cols>
  <sheetData>
    <row r="1" spans="1:11" ht="20.25" x14ac:dyDescent="0.25">
      <c r="A1" s="60" t="s">
        <v>0</v>
      </c>
      <c r="B1" s="60"/>
      <c r="C1" s="60"/>
      <c r="D1" s="60"/>
      <c r="E1" s="60"/>
      <c r="F1" s="60"/>
      <c r="G1" s="60"/>
      <c r="H1" s="60"/>
      <c r="I1" s="60"/>
    </row>
    <row r="2" spans="1:11" ht="20.25" x14ac:dyDescent="0.25">
      <c r="A2" s="60" t="s">
        <v>56</v>
      </c>
      <c r="B2" s="60"/>
      <c r="C2" s="60"/>
      <c r="D2" s="60"/>
      <c r="E2" s="60"/>
      <c r="F2" s="60"/>
      <c r="G2" s="60"/>
      <c r="H2" s="60"/>
      <c r="I2" s="60"/>
    </row>
    <row r="3" spans="1:11" ht="20.25" x14ac:dyDescent="0.25">
      <c r="A3" s="60" t="s">
        <v>1</v>
      </c>
      <c r="B3" s="60"/>
      <c r="C3" s="60"/>
      <c r="D3" s="60"/>
      <c r="E3" s="60"/>
      <c r="F3" s="60"/>
      <c r="G3" s="60"/>
      <c r="H3" s="60"/>
      <c r="I3" s="60"/>
    </row>
    <row r="4" spans="1:11" ht="20.25" x14ac:dyDescent="0.25">
      <c r="A4" s="60" t="s">
        <v>52</v>
      </c>
      <c r="B4" s="60"/>
      <c r="C4" s="60"/>
      <c r="D4" s="60"/>
      <c r="E4" s="60"/>
      <c r="F4" s="60"/>
      <c r="G4" s="60"/>
      <c r="H4" s="60"/>
      <c r="I4" s="60"/>
      <c r="K4" s="49"/>
    </row>
    <row r="5" spans="1:11" ht="20.25" x14ac:dyDescent="0.25">
      <c r="A5" s="59" t="s">
        <v>39</v>
      </c>
      <c r="B5" s="59"/>
      <c r="C5" s="59"/>
      <c r="D5" s="59"/>
      <c r="E5" s="59"/>
      <c r="F5" s="59"/>
      <c r="G5" s="59"/>
      <c r="H5" s="59"/>
      <c r="I5" s="59"/>
    </row>
    <row r="6" spans="1:11" ht="111.75" customHeight="1" x14ac:dyDescent="0.25">
      <c r="A6" s="54" t="s">
        <v>53</v>
      </c>
      <c r="B6" s="54"/>
      <c r="C6" s="54"/>
      <c r="D6" s="54"/>
      <c r="E6" s="54"/>
      <c r="F6" s="54"/>
      <c r="G6" s="54"/>
      <c r="H6" s="54"/>
      <c r="I6" s="54"/>
    </row>
    <row r="8" spans="1:11" ht="99" customHeight="1" x14ac:dyDescent="0.25">
      <c r="A8" s="55" t="s">
        <v>47</v>
      </c>
      <c r="B8" s="55"/>
      <c r="C8" s="55"/>
      <c r="D8" s="55"/>
      <c r="E8" s="55"/>
      <c r="F8" s="55"/>
      <c r="G8" s="55"/>
      <c r="H8" s="55"/>
      <c r="I8" s="55"/>
    </row>
    <row r="9" spans="1:11" ht="15.75" thickBot="1" x14ac:dyDescent="0.3">
      <c r="A9" s="2"/>
    </row>
    <row r="10" spans="1:11" ht="27" customHeight="1" x14ac:dyDescent="0.25">
      <c r="C10" s="9" t="s">
        <v>2</v>
      </c>
      <c r="D10" s="9"/>
      <c r="E10" s="9"/>
      <c r="F10" s="9" t="s">
        <v>3</v>
      </c>
      <c r="G10" s="11" t="s">
        <v>4</v>
      </c>
      <c r="H10" s="11"/>
    </row>
    <row r="11" spans="1:11" ht="15.75" thickBot="1" x14ac:dyDescent="0.3">
      <c r="C11" s="10"/>
      <c r="D11" s="10"/>
      <c r="E11" s="10"/>
      <c r="F11" s="25">
        <v>84</v>
      </c>
      <c r="G11" s="12"/>
      <c r="H11" s="12"/>
    </row>
    <row r="12" spans="1:11" x14ac:dyDescent="0.25">
      <c r="C12" s="4"/>
      <c r="D12" s="6"/>
      <c r="E12" s="6"/>
      <c r="F12" s="6"/>
      <c r="G12" s="6"/>
      <c r="H12" s="6"/>
    </row>
    <row r="13" spans="1:11" ht="15.75" x14ac:dyDescent="0.25">
      <c r="C13" s="26"/>
      <c r="D13" s="48"/>
      <c r="E13" s="48"/>
      <c r="F13" s="13" t="str">
        <f>+CONCATENATE("x ",F$11)</f>
        <v>x 84</v>
      </c>
      <c r="G13" s="15">
        <f>+C13*F$11</f>
        <v>0</v>
      </c>
      <c r="H13" s="14" t="s">
        <v>5</v>
      </c>
    </row>
    <row r="14" spans="1:11" ht="16.5" thickBot="1" x14ac:dyDescent="0.3">
      <c r="C14" s="5"/>
      <c r="D14" s="7"/>
      <c r="E14" s="7"/>
      <c r="F14" s="7"/>
      <c r="G14" s="8"/>
      <c r="H14" s="8"/>
    </row>
    <row r="17" spans="1:10" ht="63.75" customHeight="1" x14ac:dyDescent="0.25">
      <c r="A17" s="55" t="s">
        <v>48</v>
      </c>
      <c r="B17" s="55"/>
      <c r="C17" s="55"/>
      <c r="D17" s="55"/>
      <c r="E17" s="55"/>
      <c r="F17" s="55"/>
      <c r="G17" s="55"/>
      <c r="H17" s="55"/>
      <c r="I17" s="55"/>
    </row>
    <row r="18" spans="1:10" x14ac:dyDescent="0.25">
      <c r="A18" s="16"/>
    </row>
    <row r="20" spans="1:10" ht="18" x14ac:dyDescent="0.25">
      <c r="B20" s="56" t="s">
        <v>23</v>
      </c>
      <c r="C20" s="56"/>
      <c r="D20" s="56"/>
      <c r="E20" s="56"/>
      <c r="F20" s="56"/>
      <c r="G20" s="56"/>
      <c r="H20" s="56"/>
      <c r="I20" s="56"/>
      <c r="J20" s="56"/>
    </row>
    <row r="21" spans="1:10" ht="15" customHeight="1" x14ac:dyDescent="0.25">
      <c r="C21" s="50" t="s">
        <v>6</v>
      </c>
      <c r="D21" s="50" t="s">
        <v>54</v>
      </c>
      <c r="E21" s="50"/>
      <c r="F21" s="51" t="s">
        <v>45</v>
      </c>
      <c r="G21" s="50" t="s">
        <v>7</v>
      </c>
      <c r="H21" s="51"/>
    </row>
    <row r="22" spans="1:10" ht="15.75" customHeight="1" x14ac:dyDescent="0.25">
      <c r="C22" s="50"/>
      <c r="D22" s="50"/>
      <c r="E22" s="50"/>
      <c r="F22" s="51"/>
      <c r="G22" s="50"/>
      <c r="H22" s="51"/>
    </row>
    <row r="23" spans="1:10" ht="45" x14ac:dyDescent="0.25">
      <c r="C23" s="30" t="s">
        <v>42</v>
      </c>
      <c r="D23" s="31" t="s">
        <v>43</v>
      </c>
      <c r="E23" s="31">
        <f>ROUNDUP(0.75*816,0)</f>
        <v>612</v>
      </c>
      <c r="F23" s="30"/>
      <c r="G23" s="30"/>
      <c r="H23" s="30"/>
    </row>
    <row r="24" spans="1:10" x14ac:dyDescent="0.25">
      <c r="C24" s="32"/>
      <c r="D24" s="31" t="s">
        <v>49</v>
      </c>
      <c r="E24" s="31">
        <f>ROUNDDOWN(E23/100,0)</f>
        <v>6</v>
      </c>
      <c r="F24" s="31" t="str">
        <f>+CONCATENATE("x ",F$11)</f>
        <v>x 84</v>
      </c>
      <c r="G24" s="33">
        <f>C24*E24*F$11</f>
        <v>0</v>
      </c>
      <c r="H24" s="34" t="s">
        <v>8</v>
      </c>
    </row>
    <row r="25" spans="1:10" x14ac:dyDescent="0.25">
      <c r="C25" s="30"/>
      <c r="D25" s="31"/>
      <c r="E25" s="30"/>
      <c r="F25" s="30"/>
      <c r="G25" s="30"/>
      <c r="H25" s="30"/>
    </row>
    <row r="26" spans="1:10" ht="30" x14ac:dyDescent="0.25">
      <c r="C26" s="30" t="s">
        <v>40</v>
      </c>
      <c r="D26" s="31" t="s">
        <v>43</v>
      </c>
      <c r="E26" s="31">
        <v>100</v>
      </c>
      <c r="F26" s="30"/>
      <c r="G26" s="30"/>
      <c r="H26" s="30"/>
    </row>
    <row r="27" spans="1:10" x14ac:dyDescent="0.25">
      <c r="C27" s="32"/>
      <c r="D27" s="31" t="s">
        <v>49</v>
      </c>
      <c r="E27" s="31">
        <f>ROUNDDOWN(E26/100,0)</f>
        <v>1</v>
      </c>
      <c r="F27" s="31">
        <v>1</v>
      </c>
      <c r="G27" s="33">
        <f>+F27*C27*E27</f>
        <v>0</v>
      </c>
      <c r="H27" s="34" t="s">
        <v>9</v>
      </c>
    </row>
    <row r="28" spans="1:10" x14ac:dyDescent="0.25">
      <c r="C28" s="30"/>
      <c r="D28" s="31"/>
      <c r="E28" s="30"/>
      <c r="F28" s="30"/>
      <c r="G28" s="30"/>
      <c r="H28" s="30"/>
    </row>
    <row r="29" spans="1:10" ht="15.75" x14ac:dyDescent="0.25">
      <c r="C29" s="36" t="s">
        <v>10</v>
      </c>
      <c r="D29" s="42"/>
      <c r="E29" s="36"/>
      <c r="F29" s="37"/>
      <c r="G29" s="38">
        <f>SUM(G23:G28)</f>
        <v>0</v>
      </c>
      <c r="H29" s="39" t="s">
        <v>11</v>
      </c>
    </row>
    <row r="30" spans="1:10" ht="15.75" x14ac:dyDescent="0.25">
      <c r="C30" s="40"/>
      <c r="D30" s="43"/>
      <c r="E30" s="40"/>
      <c r="F30" s="40"/>
      <c r="G30" s="41" t="s">
        <v>50</v>
      </c>
      <c r="H30" s="40"/>
    </row>
    <row r="33" spans="1:10" ht="20.25" x14ac:dyDescent="0.3">
      <c r="A33" s="53" t="str">
        <f>+A$5</f>
        <v>Enter Offeror Business Name</v>
      </c>
      <c r="B33" s="53"/>
      <c r="C33" s="53"/>
      <c r="D33" s="53"/>
      <c r="E33" s="53"/>
      <c r="F33" s="53"/>
      <c r="G33" s="53"/>
      <c r="H33" s="53"/>
      <c r="I33" s="53"/>
    </row>
    <row r="34" spans="1:10" x14ac:dyDescent="0.25">
      <c r="A34" s="1"/>
      <c r="B34" s="1"/>
      <c r="C34" s="1"/>
      <c r="D34" s="1"/>
      <c r="E34" s="1"/>
      <c r="F34" s="1"/>
      <c r="G34" s="1"/>
      <c r="H34" s="1"/>
      <c r="I34" s="1"/>
    </row>
    <row r="35" spans="1:10" ht="18" x14ac:dyDescent="0.25">
      <c r="B35" s="56" t="s">
        <v>24</v>
      </c>
      <c r="C35" s="56"/>
      <c r="D35" s="56"/>
      <c r="E35" s="56"/>
      <c r="F35" s="56"/>
      <c r="G35" s="56"/>
      <c r="H35" s="56"/>
      <c r="I35" s="56"/>
      <c r="J35" s="56"/>
    </row>
    <row r="36" spans="1:10" ht="15" customHeight="1" x14ac:dyDescent="0.25">
      <c r="C36" s="50" t="s">
        <v>6</v>
      </c>
      <c r="D36" s="50" t="s">
        <v>54</v>
      </c>
      <c r="E36" s="50"/>
      <c r="F36" s="51" t="s">
        <v>45</v>
      </c>
      <c r="G36" s="50" t="s">
        <v>7</v>
      </c>
      <c r="H36" s="51"/>
    </row>
    <row r="37" spans="1:10" ht="14.45" customHeight="1" x14ac:dyDescent="0.25">
      <c r="C37" s="50"/>
      <c r="D37" s="50"/>
      <c r="E37" s="50"/>
      <c r="F37" s="51"/>
      <c r="G37" s="50"/>
      <c r="H37" s="51"/>
    </row>
    <row r="38" spans="1:10" ht="45" x14ac:dyDescent="0.25">
      <c r="C38" s="30" t="s">
        <v>42</v>
      </c>
      <c r="D38" s="31" t="s">
        <v>43</v>
      </c>
      <c r="E38" s="31">
        <f>ROUNDUP(0.75*858,0)</f>
        <v>644</v>
      </c>
      <c r="F38" s="30"/>
      <c r="G38" s="30"/>
      <c r="H38" s="30"/>
    </row>
    <row r="39" spans="1:10" x14ac:dyDescent="0.25">
      <c r="C39" s="32"/>
      <c r="D39" s="31" t="s">
        <v>49</v>
      </c>
      <c r="E39" s="31">
        <f>ROUNDDOWN(E38/100,0)</f>
        <v>6</v>
      </c>
      <c r="F39" s="31" t="str">
        <f>+CONCATENATE("x ",F$11)</f>
        <v>x 84</v>
      </c>
      <c r="G39" s="33">
        <f>C39*E39*F$11</f>
        <v>0</v>
      </c>
      <c r="H39" s="34" t="s">
        <v>8</v>
      </c>
    </row>
    <row r="40" spans="1:10" x14ac:dyDescent="0.25">
      <c r="C40" s="30"/>
      <c r="D40" s="31"/>
      <c r="E40" s="30"/>
      <c r="F40" s="30"/>
      <c r="G40" s="30"/>
      <c r="H40" s="30"/>
    </row>
    <row r="41" spans="1:10" ht="30" x14ac:dyDescent="0.25">
      <c r="C41" s="30" t="s">
        <v>40</v>
      </c>
      <c r="D41" s="31" t="s">
        <v>43</v>
      </c>
      <c r="E41" s="31">
        <v>100</v>
      </c>
      <c r="F41" s="30"/>
      <c r="G41" s="30"/>
      <c r="H41" s="30"/>
    </row>
    <row r="42" spans="1:10" x14ac:dyDescent="0.25">
      <c r="C42" s="32"/>
      <c r="D42" s="31" t="s">
        <v>49</v>
      </c>
      <c r="E42" s="31">
        <f>ROUNDDOWN(E41/100,0)</f>
        <v>1</v>
      </c>
      <c r="F42" s="31">
        <v>1</v>
      </c>
      <c r="G42" s="33">
        <f>+F42*C42*E42</f>
        <v>0</v>
      </c>
      <c r="H42" s="34" t="s">
        <v>9</v>
      </c>
    </row>
    <row r="43" spans="1:10" x14ac:dyDescent="0.25">
      <c r="C43" s="30"/>
      <c r="D43" s="31"/>
      <c r="E43" s="30"/>
      <c r="F43" s="31"/>
      <c r="G43" s="33"/>
      <c r="H43" s="35"/>
    </row>
    <row r="44" spans="1:10" ht="15.75" x14ac:dyDescent="0.25">
      <c r="C44" s="36" t="s">
        <v>10</v>
      </c>
      <c r="D44" s="42"/>
      <c r="E44" s="36"/>
      <c r="F44" s="37"/>
      <c r="G44" s="38">
        <f>SUM(G38:G43)</f>
        <v>0</v>
      </c>
      <c r="H44" s="39" t="s">
        <v>17</v>
      </c>
    </row>
    <row r="45" spans="1:10" ht="15.75" x14ac:dyDescent="0.25">
      <c r="C45" s="40"/>
      <c r="D45" s="43"/>
      <c r="E45" s="40"/>
      <c r="F45" s="40"/>
      <c r="G45" s="41" t="s">
        <v>50</v>
      </c>
      <c r="H45" s="40"/>
    </row>
    <row r="47" spans="1:10" ht="18" x14ac:dyDescent="0.25">
      <c r="B47" s="56" t="s">
        <v>25</v>
      </c>
      <c r="C47" s="56"/>
      <c r="D47" s="56"/>
      <c r="E47" s="56"/>
      <c r="F47" s="56"/>
      <c r="G47" s="56"/>
      <c r="H47" s="56"/>
      <c r="I47" s="56"/>
      <c r="J47" s="56"/>
    </row>
    <row r="48" spans="1:10" ht="15" customHeight="1" x14ac:dyDescent="0.25">
      <c r="C48" s="50" t="s">
        <v>6</v>
      </c>
      <c r="D48" s="50" t="s">
        <v>54</v>
      </c>
      <c r="E48" s="50"/>
      <c r="F48" s="51" t="s">
        <v>45</v>
      </c>
      <c r="G48" s="50" t="s">
        <v>7</v>
      </c>
      <c r="H48" s="51"/>
    </row>
    <row r="49" spans="2:10" ht="14.45" customHeight="1" x14ac:dyDescent="0.25">
      <c r="C49" s="50"/>
      <c r="D49" s="50"/>
      <c r="E49" s="50"/>
      <c r="F49" s="51"/>
      <c r="G49" s="50"/>
      <c r="H49" s="51"/>
    </row>
    <row r="50" spans="2:10" ht="45" x14ac:dyDescent="0.25">
      <c r="C50" s="30" t="s">
        <v>42</v>
      </c>
      <c r="D50" s="31" t="s">
        <v>43</v>
      </c>
      <c r="E50" s="31">
        <f>ROUNDUP(0.75*(3848-100),0)</f>
        <v>2811</v>
      </c>
      <c r="F50" s="30"/>
      <c r="G50" s="30"/>
      <c r="H50" s="30"/>
    </row>
    <row r="51" spans="2:10" x14ac:dyDescent="0.25">
      <c r="C51" s="32"/>
      <c r="D51" s="31" t="s">
        <v>49</v>
      </c>
      <c r="E51" s="31">
        <f>ROUNDDOWN(E50/100,0)</f>
        <v>28</v>
      </c>
      <c r="F51" s="31" t="str">
        <f>+CONCATENATE("x ",F$11)</f>
        <v>x 84</v>
      </c>
      <c r="G51" s="33">
        <f>C51*E51*F$11</f>
        <v>0</v>
      </c>
      <c r="H51" s="34" t="s">
        <v>8</v>
      </c>
    </row>
    <row r="52" spans="2:10" x14ac:dyDescent="0.25">
      <c r="C52" s="30"/>
      <c r="D52" s="31"/>
      <c r="E52" s="30"/>
      <c r="F52" s="30"/>
      <c r="G52" s="30"/>
      <c r="H52" s="30"/>
    </row>
    <row r="53" spans="2:10" ht="30" x14ac:dyDescent="0.25">
      <c r="C53" s="30" t="s">
        <v>40</v>
      </c>
      <c r="D53" s="31" t="s">
        <v>43</v>
      </c>
      <c r="E53" s="31">
        <v>200</v>
      </c>
      <c r="F53" s="30"/>
      <c r="G53" s="30"/>
      <c r="H53" s="30"/>
    </row>
    <row r="54" spans="2:10" x14ac:dyDescent="0.25">
      <c r="C54" s="32"/>
      <c r="D54" s="31" t="s">
        <v>49</v>
      </c>
      <c r="E54" s="31">
        <f>ROUNDDOWN(E53/100,0)</f>
        <v>2</v>
      </c>
      <c r="F54" s="31">
        <v>1</v>
      </c>
      <c r="G54" s="33">
        <f>+F54*C54*E54</f>
        <v>0</v>
      </c>
      <c r="H54" s="34" t="s">
        <v>9</v>
      </c>
    </row>
    <row r="55" spans="2:10" x14ac:dyDescent="0.25">
      <c r="C55" s="30"/>
      <c r="D55" s="31"/>
      <c r="E55" s="30"/>
      <c r="F55" s="31"/>
      <c r="G55" s="33"/>
      <c r="H55" s="35"/>
    </row>
    <row r="56" spans="2:10" ht="15.75" x14ac:dyDescent="0.25">
      <c r="C56" s="36" t="s">
        <v>10</v>
      </c>
      <c r="D56" s="42"/>
      <c r="E56" s="36"/>
      <c r="F56" s="37"/>
      <c r="G56" s="38">
        <f>SUM(G50:G55)</f>
        <v>0</v>
      </c>
      <c r="H56" s="39" t="s">
        <v>18</v>
      </c>
    </row>
    <row r="57" spans="2:10" ht="15.75" x14ac:dyDescent="0.25">
      <c r="C57" s="40"/>
      <c r="D57" s="43"/>
      <c r="E57" s="40"/>
      <c r="F57" s="40"/>
      <c r="G57" s="41" t="s">
        <v>50</v>
      </c>
      <c r="H57" s="40"/>
    </row>
    <row r="59" spans="2:10" ht="18" x14ac:dyDescent="0.25">
      <c r="B59" s="56" t="s">
        <v>26</v>
      </c>
      <c r="C59" s="56"/>
      <c r="D59" s="56"/>
      <c r="E59" s="56"/>
      <c r="F59" s="56"/>
      <c r="G59" s="56"/>
      <c r="H59" s="56"/>
      <c r="I59" s="56"/>
      <c r="J59" s="56"/>
    </row>
    <row r="60" spans="2:10" ht="15" customHeight="1" x14ac:dyDescent="0.25">
      <c r="C60" s="50" t="s">
        <v>6</v>
      </c>
      <c r="D60" s="50" t="s">
        <v>54</v>
      </c>
      <c r="E60" s="50"/>
      <c r="F60" s="51" t="s">
        <v>45</v>
      </c>
      <c r="G60" s="50" t="s">
        <v>7</v>
      </c>
      <c r="H60" s="51"/>
    </row>
    <row r="61" spans="2:10" ht="14.45" customHeight="1" x14ac:dyDescent="0.25">
      <c r="C61" s="50"/>
      <c r="D61" s="50"/>
      <c r="E61" s="50"/>
      <c r="F61" s="51"/>
      <c r="G61" s="50"/>
      <c r="H61" s="51"/>
    </row>
    <row r="62" spans="2:10" ht="45" x14ac:dyDescent="0.25">
      <c r="C62" s="30" t="s">
        <v>42</v>
      </c>
      <c r="D62" s="31" t="s">
        <v>43</v>
      </c>
      <c r="E62" s="31">
        <f>ROUNDUP(0.75*664,0)</f>
        <v>498</v>
      </c>
      <c r="F62" s="30"/>
      <c r="G62" s="30"/>
      <c r="H62" s="30"/>
    </row>
    <row r="63" spans="2:10" x14ac:dyDescent="0.25">
      <c r="C63" s="32"/>
      <c r="D63" s="31" t="s">
        <v>49</v>
      </c>
      <c r="E63" s="31">
        <f>ROUNDDOWN(E62/100,0)</f>
        <v>4</v>
      </c>
      <c r="F63" s="31" t="str">
        <f>+CONCATENATE("x ",F$11)</f>
        <v>x 84</v>
      </c>
      <c r="G63" s="33">
        <f>C63*E63*F$11</f>
        <v>0</v>
      </c>
      <c r="H63" s="34" t="s">
        <v>8</v>
      </c>
    </row>
    <row r="64" spans="2:10" x14ac:dyDescent="0.25">
      <c r="C64" s="30"/>
      <c r="D64" s="31"/>
      <c r="E64" s="30"/>
      <c r="F64" s="30"/>
      <c r="G64" s="30"/>
      <c r="H64" s="30"/>
    </row>
    <row r="65" spans="1:10" ht="30" x14ac:dyDescent="0.25">
      <c r="C65" s="30" t="s">
        <v>40</v>
      </c>
      <c r="D65" s="31" t="s">
        <v>43</v>
      </c>
      <c r="E65" s="31">
        <v>100</v>
      </c>
      <c r="F65" s="30"/>
      <c r="G65" s="30"/>
      <c r="H65" s="30"/>
    </row>
    <row r="66" spans="1:10" x14ac:dyDescent="0.25">
      <c r="C66" s="32"/>
      <c r="D66" s="31" t="s">
        <v>49</v>
      </c>
      <c r="E66" s="31">
        <f>ROUNDDOWN(E65/100,0)</f>
        <v>1</v>
      </c>
      <c r="F66" s="31">
        <v>1</v>
      </c>
      <c r="G66" s="33">
        <f>+F66*C66*E66</f>
        <v>0</v>
      </c>
      <c r="H66" s="34" t="s">
        <v>9</v>
      </c>
    </row>
    <row r="67" spans="1:10" x14ac:dyDescent="0.25">
      <c r="C67" s="30"/>
      <c r="D67" s="31"/>
      <c r="E67" s="30"/>
      <c r="F67" s="31"/>
      <c r="G67" s="33"/>
      <c r="H67" s="35"/>
    </row>
    <row r="68" spans="1:10" ht="15.75" x14ac:dyDescent="0.25">
      <c r="C68" s="36" t="s">
        <v>10</v>
      </c>
      <c r="D68" s="42"/>
      <c r="E68" s="36"/>
      <c r="F68" s="37"/>
      <c r="G68" s="38">
        <f>SUM(G62:G67)</f>
        <v>0</v>
      </c>
      <c r="H68" s="39" t="s">
        <v>19</v>
      </c>
    </row>
    <row r="69" spans="1:10" ht="15.75" x14ac:dyDescent="0.25">
      <c r="C69" s="40"/>
      <c r="D69" s="43"/>
      <c r="E69" s="40"/>
      <c r="F69" s="40"/>
      <c r="G69" s="41" t="s">
        <v>50</v>
      </c>
      <c r="H69" s="40"/>
    </row>
    <row r="72" spans="1:10" ht="20.25" x14ac:dyDescent="0.3">
      <c r="A72" s="53" t="str">
        <f>+A$5</f>
        <v>Enter Offeror Business Name</v>
      </c>
      <c r="B72" s="53"/>
      <c r="C72" s="53"/>
      <c r="D72" s="53"/>
      <c r="E72" s="53"/>
      <c r="F72" s="53"/>
      <c r="G72" s="53"/>
      <c r="H72" s="53"/>
      <c r="I72" s="53"/>
    </row>
    <row r="73" spans="1:10" ht="20.25" x14ac:dyDescent="0.3">
      <c r="A73" s="27"/>
      <c r="B73" s="27"/>
      <c r="C73" s="27"/>
      <c r="D73" s="27"/>
      <c r="E73" s="27"/>
      <c r="F73" s="27"/>
      <c r="G73" s="27"/>
      <c r="H73" s="27"/>
      <c r="I73" s="27"/>
    </row>
    <row r="74" spans="1:10" ht="18" x14ac:dyDescent="0.25">
      <c r="B74" s="56" t="s">
        <v>27</v>
      </c>
      <c r="C74" s="56"/>
      <c r="D74" s="56"/>
      <c r="E74" s="56"/>
      <c r="F74" s="56"/>
      <c r="G74" s="56"/>
      <c r="H74" s="56"/>
      <c r="I74" s="56"/>
      <c r="J74" s="56"/>
    </row>
    <row r="75" spans="1:10" ht="15" customHeight="1" x14ac:dyDescent="0.25">
      <c r="C75" s="50" t="s">
        <v>6</v>
      </c>
      <c r="D75" s="50" t="s">
        <v>54</v>
      </c>
      <c r="E75" s="50"/>
      <c r="F75" s="51" t="s">
        <v>45</v>
      </c>
      <c r="G75" s="50" t="s">
        <v>7</v>
      </c>
      <c r="H75" s="51"/>
    </row>
    <row r="76" spans="1:10" ht="14.45" customHeight="1" x14ac:dyDescent="0.25">
      <c r="C76" s="50"/>
      <c r="D76" s="50"/>
      <c r="E76" s="50"/>
      <c r="F76" s="51"/>
      <c r="G76" s="50"/>
      <c r="H76" s="51"/>
    </row>
    <row r="77" spans="1:10" ht="45" x14ac:dyDescent="0.25">
      <c r="C77" s="30" t="s">
        <v>42</v>
      </c>
      <c r="D77" s="31" t="s">
        <v>43</v>
      </c>
      <c r="E77" s="31">
        <f>ROUNDUP(0.75*2084,0)</f>
        <v>1563</v>
      </c>
      <c r="F77" s="30"/>
      <c r="G77" s="30"/>
      <c r="H77" s="30"/>
    </row>
    <row r="78" spans="1:10" x14ac:dyDescent="0.25">
      <c r="C78" s="32"/>
      <c r="D78" s="31" t="s">
        <v>49</v>
      </c>
      <c r="E78" s="31">
        <f>ROUNDDOWN(E77/100,0)</f>
        <v>15</v>
      </c>
      <c r="F78" s="31" t="str">
        <f>+CONCATENATE("x ",F$11)</f>
        <v>x 84</v>
      </c>
      <c r="G78" s="33">
        <f>C78*E78*F$11</f>
        <v>0</v>
      </c>
      <c r="H78" s="34" t="s">
        <v>8</v>
      </c>
    </row>
    <row r="79" spans="1:10" x14ac:dyDescent="0.25">
      <c r="C79" s="30"/>
      <c r="D79" s="31"/>
      <c r="E79" s="30"/>
      <c r="F79" s="30"/>
      <c r="G79" s="30"/>
      <c r="H79" s="30"/>
    </row>
    <row r="80" spans="1:10" ht="30" x14ac:dyDescent="0.25">
      <c r="C80" s="30" t="s">
        <v>40</v>
      </c>
      <c r="D80" s="31" t="s">
        <v>43</v>
      </c>
      <c r="E80" s="31">
        <v>150</v>
      </c>
      <c r="F80" s="30"/>
      <c r="G80" s="30"/>
      <c r="H80" s="30"/>
    </row>
    <row r="81" spans="2:10" x14ac:dyDescent="0.25">
      <c r="C81" s="32"/>
      <c r="D81" s="31" t="s">
        <v>49</v>
      </c>
      <c r="E81" s="31">
        <f>ROUNDDOWN(E80/100,0)</f>
        <v>1</v>
      </c>
      <c r="F81" s="31">
        <v>1</v>
      </c>
      <c r="G81" s="33">
        <f>+F81*C81*E81</f>
        <v>0</v>
      </c>
      <c r="H81" s="34" t="s">
        <v>9</v>
      </c>
    </row>
    <row r="82" spans="2:10" x14ac:dyDescent="0.25">
      <c r="C82" s="30"/>
      <c r="D82" s="31"/>
      <c r="E82" s="30"/>
      <c r="F82" s="31"/>
      <c r="G82" s="33"/>
      <c r="H82" s="35"/>
    </row>
    <row r="83" spans="2:10" ht="15.75" x14ac:dyDescent="0.25">
      <c r="C83" s="36" t="s">
        <v>10</v>
      </c>
      <c r="D83" s="42"/>
      <c r="E83" s="36"/>
      <c r="F83" s="37"/>
      <c r="G83" s="38">
        <f>SUM(G77:G82)</f>
        <v>0</v>
      </c>
      <c r="H83" s="39" t="s">
        <v>20</v>
      </c>
    </row>
    <row r="84" spans="2:10" ht="15.75" x14ac:dyDescent="0.25">
      <c r="C84" s="40"/>
      <c r="D84" s="43"/>
      <c r="E84" s="40"/>
      <c r="F84" s="40"/>
      <c r="G84" s="41" t="s">
        <v>50</v>
      </c>
      <c r="H84" s="40"/>
    </row>
    <row r="86" spans="2:10" ht="18" x14ac:dyDescent="0.25">
      <c r="B86" s="56" t="s">
        <v>28</v>
      </c>
      <c r="C86" s="56"/>
      <c r="D86" s="56"/>
      <c r="E86" s="56"/>
      <c r="F86" s="56"/>
      <c r="G86" s="56"/>
      <c r="H86" s="56"/>
      <c r="I86" s="56"/>
      <c r="J86" s="56"/>
    </row>
    <row r="87" spans="2:10" ht="15" customHeight="1" x14ac:dyDescent="0.25">
      <c r="C87" s="50" t="s">
        <v>6</v>
      </c>
      <c r="D87" s="50" t="s">
        <v>54</v>
      </c>
      <c r="E87" s="50"/>
      <c r="F87" s="51" t="s">
        <v>45</v>
      </c>
      <c r="G87" s="50" t="s">
        <v>7</v>
      </c>
      <c r="H87" s="51"/>
    </row>
    <row r="88" spans="2:10" ht="14.45" customHeight="1" x14ac:dyDescent="0.25">
      <c r="C88" s="50"/>
      <c r="D88" s="50"/>
      <c r="E88" s="50"/>
      <c r="F88" s="51"/>
      <c r="G88" s="50"/>
      <c r="H88" s="51"/>
    </row>
    <row r="89" spans="2:10" ht="45" x14ac:dyDescent="0.25">
      <c r="C89" s="30" t="s">
        <v>42</v>
      </c>
      <c r="D89" s="31" t="s">
        <v>43</v>
      </c>
      <c r="E89" s="31">
        <f>ROUNDUP(0.75*3111,0)</f>
        <v>2334</v>
      </c>
      <c r="F89" s="30"/>
      <c r="G89" s="30"/>
      <c r="H89" s="30"/>
    </row>
    <row r="90" spans="2:10" x14ac:dyDescent="0.25">
      <c r="C90" s="32"/>
      <c r="D90" s="31" t="s">
        <v>49</v>
      </c>
      <c r="E90" s="31">
        <f>ROUNDDOWN(E89/100,0)</f>
        <v>23</v>
      </c>
      <c r="F90" s="31" t="str">
        <f>+CONCATENATE("x ",F$11)</f>
        <v>x 84</v>
      </c>
      <c r="G90" s="33">
        <f>C90*E90*F$11</f>
        <v>0</v>
      </c>
      <c r="H90" s="34" t="s">
        <v>8</v>
      </c>
    </row>
    <row r="91" spans="2:10" x14ac:dyDescent="0.25">
      <c r="C91" s="30"/>
      <c r="D91" s="31"/>
      <c r="E91" s="30"/>
      <c r="F91" s="30"/>
      <c r="G91" s="30"/>
      <c r="H91" s="30"/>
    </row>
    <row r="92" spans="2:10" ht="30" x14ac:dyDescent="0.25">
      <c r="C92" s="30" t="s">
        <v>40</v>
      </c>
      <c r="D92" s="31" t="s">
        <v>43</v>
      </c>
      <c r="E92" s="31">
        <v>200</v>
      </c>
      <c r="F92" s="30"/>
      <c r="G92" s="30"/>
      <c r="H92" s="30"/>
    </row>
    <row r="93" spans="2:10" x14ac:dyDescent="0.25">
      <c r="C93" s="32"/>
      <c r="D93" s="31" t="s">
        <v>49</v>
      </c>
      <c r="E93" s="31">
        <f>ROUNDDOWN(E92/100,0)</f>
        <v>2</v>
      </c>
      <c r="F93" s="31">
        <v>1</v>
      </c>
      <c r="G93" s="33">
        <f>+F93*C93*E93</f>
        <v>0</v>
      </c>
      <c r="H93" s="34" t="s">
        <v>9</v>
      </c>
    </row>
    <row r="94" spans="2:10" x14ac:dyDescent="0.25">
      <c r="C94" s="30"/>
      <c r="D94" s="31"/>
      <c r="E94" s="30"/>
      <c r="F94" s="31"/>
      <c r="G94" s="33"/>
      <c r="H94" s="35"/>
    </row>
    <row r="95" spans="2:10" ht="15.75" x14ac:dyDescent="0.25">
      <c r="C95" s="36" t="s">
        <v>10</v>
      </c>
      <c r="D95" s="42"/>
      <c r="E95" s="36"/>
      <c r="F95" s="37"/>
      <c r="G95" s="38">
        <f>SUM(G89:G94)</f>
        <v>0</v>
      </c>
      <c r="H95" s="39" t="s">
        <v>21</v>
      </c>
    </row>
    <row r="96" spans="2:10" ht="15.75" x14ac:dyDescent="0.25">
      <c r="C96" s="40"/>
      <c r="D96" s="43"/>
      <c r="E96" s="40"/>
      <c r="F96" s="40"/>
      <c r="G96" s="41" t="s">
        <v>50</v>
      </c>
      <c r="H96" s="40"/>
    </row>
    <row r="97" spans="1:9" ht="15.75" x14ac:dyDescent="0.25">
      <c r="C97" s="28"/>
      <c r="D97" s="47"/>
      <c r="E97" s="28"/>
      <c r="F97" s="28"/>
      <c r="G97" s="29"/>
      <c r="H97" s="28"/>
    </row>
    <row r="101" spans="1:9" ht="18" x14ac:dyDescent="0.25">
      <c r="A101" s="57" t="s">
        <v>12</v>
      </c>
      <c r="B101" s="57"/>
      <c r="C101" s="57"/>
      <c r="D101" s="57"/>
      <c r="E101" s="57"/>
      <c r="F101" s="57"/>
      <c r="G101" s="57"/>
      <c r="H101" s="57"/>
      <c r="I101" s="57"/>
    </row>
    <row r="102" spans="1:9" ht="18" x14ac:dyDescent="0.25">
      <c r="A102" s="18"/>
    </row>
    <row r="103" spans="1:9" ht="15.75" x14ac:dyDescent="0.25">
      <c r="C103" s="19" t="s">
        <v>13</v>
      </c>
      <c r="D103" s="19"/>
      <c r="E103" s="19"/>
    </row>
    <row r="104" spans="1:9" ht="15.75" x14ac:dyDescent="0.25">
      <c r="C104" s="20" t="s">
        <v>14</v>
      </c>
      <c r="D104" s="20"/>
      <c r="E104" s="20"/>
      <c r="G104" s="23">
        <f>+G13</f>
        <v>0</v>
      </c>
      <c r="H104" s="3" t="s">
        <v>5</v>
      </c>
    </row>
    <row r="105" spans="1:9" ht="15.75" x14ac:dyDescent="0.25">
      <c r="C105" s="20" t="s">
        <v>15</v>
      </c>
      <c r="D105" s="20"/>
      <c r="E105" s="20"/>
      <c r="G105" s="1"/>
      <c r="H105" s="3"/>
    </row>
    <row r="106" spans="1:9" ht="15.75" x14ac:dyDescent="0.25">
      <c r="C106" s="20" t="str">
        <f>CONCATENATE("   ",+B20)</f>
        <v xml:space="preserve">   B1. Hollywood Casino</v>
      </c>
      <c r="D106" s="20"/>
      <c r="E106" s="20"/>
      <c r="G106" s="23">
        <f>+G29</f>
        <v>0</v>
      </c>
      <c r="H106" s="3" t="s">
        <v>11</v>
      </c>
    </row>
    <row r="107" spans="1:9" ht="15.75" x14ac:dyDescent="0.25">
      <c r="C107" s="20" t="str">
        <f>CONCATENATE("   ",+B35)</f>
        <v xml:space="preserve">   B2. Ocean Downs Casino</v>
      </c>
      <c r="D107" s="20"/>
      <c r="E107" s="20"/>
      <c r="G107" s="23">
        <f>+G44</f>
        <v>0</v>
      </c>
      <c r="H107" s="3" t="s">
        <v>17</v>
      </c>
    </row>
    <row r="108" spans="1:9" ht="15.75" x14ac:dyDescent="0.25">
      <c r="C108" s="20" t="str">
        <f>CONCATENATE("   ",+B47)</f>
        <v xml:space="preserve">   B3. Live! Casino &amp; Hotel</v>
      </c>
      <c r="D108" s="20"/>
      <c r="E108" s="20"/>
      <c r="G108" s="23">
        <f>+G56</f>
        <v>0</v>
      </c>
      <c r="H108" s="3" t="s">
        <v>18</v>
      </c>
    </row>
    <row r="109" spans="1:9" ht="15.75" x14ac:dyDescent="0.25">
      <c r="C109" s="20" t="str">
        <f>CONCATENATE("   ",+B59)</f>
        <v xml:space="preserve">   B4. Rocky Gap Casino Resort</v>
      </c>
      <c r="D109" s="20"/>
      <c r="E109" s="20"/>
      <c r="G109" s="23">
        <f>+G68</f>
        <v>0</v>
      </c>
      <c r="H109" s="3" t="s">
        <v>19</v>
      </c>
    </row>
    <row r="110" spans="1:9" ht="15.75" x14ac:dyDescent="0.25">
      <c r="C110" s="20" t="str">
        <f>CONCATENATE("   ",+B74)</f>
        <v xml:space="preserve">   B5. Horseshoe Casino</v>
      </c>
      <c r="D110" s="20"/>
      <c r="E110" s="20"/>
      <c r="G110" s="23">
        <f>+G83</f>
        <v>0</v>
      </c>
      <c r="H110" s="3" t="s">
        <v>20</v>
      </c>
    </row>
    <row r="111" spans="1:9" ht="15.75" x14ac:dyDescent="0.25">
      <c r="A111" s="20"/>
      <c r="C111" s="20" t="str">
        <f>CONCATENATE("   ",+B86)</f>
        <v xml:space="preserve">   B6. MGM National Harbor</v>
      </c>
      <c r="D111" s="20"/>
      <c r="E111" s="20"/>
      <c r="G111" s="23">
        <f>+G95</f>
        <v>0</v>
      </c>
      <c r="H111" s="3" t="s">
        <v>21</v>
      </c>
    </row>
    <row r="112" spans="1:9" x14ac:dyDescent="0.25">
      <c r="A112" s="21"/>
    </row>
    <row r="113" spans="1:10" ht="15.75" x14ac:dyDescent="0.25">
      <c r="A113" s="20"/>
      <c r="B113" s="20" t="s">
        <v>55</v>
      </c>
      <c r="G113" s="17">
        <f>SUM(G104:G112)</f>
        <v>0</v>
      </c>
    </row>
    <row r="114" spans="1:10" ht="15.75" x14ac:dyDescent="0.25">
      <c r="B114" s="20"/>
      <c r="C114" s="20" t="s">
        <v>22</v>
      </c>
      <c r="D114" s="20"/>
      <c r="E114" s="20"/>
      <c r="G114" s="22" t="s">
        <v>16</v>
      </c>
    </row>
    <row r="115" spans="1:10" ht="15.75" x14ac:dyDescent="0.25">
      <c r="B115" s="20"/>
      <c r="C115" s="20"/>
      <c r="D115" s="20"/>
      <c r="E115" s="20"/>
      <c r="G115" s="22"/>
    </row>
    <row r="116" spans="1:10" ht="15.75" x14ac:dyDescent="0.25">
      <c r="B116" s="20"/>
      <c r="C116" s="20"/>
      <c r="D116" s="20"/>
      <c r="E116" s="20"/>
      <c r="G116" s="22"/>
    </row>
    <row r="117" spans="1:10" ht="20.25" x14ac:dyDescent="0.3">
      <c r="A117" s="53" t="str">
        <f>+A$5</f>
        <v>Enter Offeror Business Name</v>
      </c>
      <c r="B117" s="53"/>
      <c r="C117" s="53"/>
      <c r="D117" s="53"/>
      <c r="E117" s="53"/>
      <c r="F117" s="53"/>
      <c r="G117" s="53"/>
      <c r="H117" s="53"/>
      <c r="I117" s="53"/>
    </row>
    <row r="118" spans="1:10" ht="15.75" x14ac:dyDescent="0.25">
      <c r="A118" s="20"/>
    </row>
    <row r="119" spans="1:10" ht="18" x14ac:dyDescent="0.25">
      <c r="B119" s="56" t="s">
        <v>41</v>
      </c>
      <c r="C119" s="56"/>
      <c r="D119" s="56"/>
      <c r="E119" s="56"/>
      <c r="F119" s="56"/>
      <c r="G119" s="56"/>
      <c r="H119" s="56"/>
      <c r="I119" s="56"/>
      <c r="J119" s="56"/>
    </row>
    <row r="121" spans="1:10" x14ac:dyDescent="0.25">
      <c r="C121" s="50" t="s">
        <v>6</v>
      </c>
      <c r="D121" s="50"/>
      <c r="E121" s="50"/>
      <c r="F121" s="51" t="s">
        <v>45</v>
      </c>
      <c r="G121" s="50" t="s">
        <v>7</v>
      </c>
      <c r="H121" s="51"/>
    </row>
    <row r="122" spans="1:10" x14ac:dyDescent="0.25">
      <c r="C122" s="50"/>
      <c r="D122" s="50"/>
      <c r="E122" s="50"/>
      <c r="F122" s="51"/>
      <c r="G122" s="50"/>
      <c r="H122" s="51"/>
    </row>
    <row r="123" spans="1:10" ht="45" x14ac:dyDescent="0.25">
      <c r="C123" s="30" t="s">
        <v>46</v>
      </c>
      <c r="D123" s="31" t="s">
        <v>43</v>
      </c>
      <c r="E123" s="31">
        <v>550</v>
      </c>
      <c r="F123" s="31"/>
      <c r="G123" s="30"/>
      <c r="H123" s="30"/>
    </row>
    <row r="124" spans="1:10" ht="15.75" x14ac:dyDescent="0.25">
      <c r="C124" s="32"/>
      <c r="D124" s="31" t="s">
        <v>44</v>
      </c>
      <c r="E124" s="31">
        <f>ROUNDDOWN(E123/100,0)</f>
        <v>5</v>
      </c>
      <c r="F124" s="31">
        <v>1</v>
      </c>
      <c r="G124" s="33">
        <f>+C124*F124*E124</f>
        <v>0</v>
      </c>
      <c r="H124" s="44" t="s">
        <v>8</v>
      </c>
    </row>
    <row r="125" spans="1:10" ht="15.75" x14ac:dyDescent="0.25">
      <c r="C125" s="30"/>
      <c r="D125" s="30"/>
      <c r="E125" s="30"/>
      <c r="F125" s="30"/>
      <c r="G125" s="30"/>
      <c r="H125" s="45"/>
    </row>
    <row r="126" spans="1:10" ht="15.75" x14ac:dyDescent="0.25">
      <c r="C126" s="36" t="s">
        <v>10</v>
      </c>
      <c r="D126" s="36"/>
      <c r="E126" s="36"/>
      <c r="F126" s="37"/>
      <c r="G126" s="38">
        <f>SUM(G123:G125)</f>
        <v>0</v>
      </c>
      <c r="H126" s="46"/>
    </row>
    <row r="127" spans="1:10" ht="15.75" x14ac:dyDescent="0.25">
      <c r="C127" s="40"/>
      <c r="D127" s="40"/>
      <c r="E127" s="40"/>
      <c r="F127" s="40"/>
      <c r="G127" s="41" t="s">
        <v>51</v>
      </c>
      <c r="H127" s="40"/>
    </row>
    <row r="128" spans="1:10" ht="15.75" x14ac:dyDescent="0.25">
      <c r="C128" s="28"/>
      <c r="D128" s="28"/>
      <c r="E128" s="28"/>
      <c r="F128" s="28"/>
      <c r="G128" s="29"/>
      <c r="H128" s="28"/>
    </row>
    <row r="129" spans="3:8" ht="15.75" x14ac:dyDescent="0.25">
      <c r="C129" s="28"/>
      <c r="D129" s="28"/>
      <c r="E129" s="28"/>
      <c r="F129" s="28"/>
      <c r="G129" s="29"/>
      <c r="H129" s="28"/>
    </row>
    <row r="130" spans="3:8" ht="15.75" x14ac:dyDescent="0.25">
      <c r="C130" s="28"/>
      <c r="D130" s="28"/>
      <c r="E130" s="28"/>
      <c r="F130" s="28"/>
      <c r="G130" s="29"/>
      <c r="H130" s="28"/>
    </row>
    <row r="131" spans="3:8" x14ac:dyDescent="0.25">
      <c r="C131" s="52" t="s">
        <v>29</v>
      </c>
      <c r="D131" s="52"/>
      <c r="E131" s="52"/>
      <c r="F131" s="52"/>
    </row>
    <row r="132" spans="3:8" x14ac:dyDescent="0.25">
      <c r="C132" s="58" t="s">
        <v>30</v>
      </c>
      <c r="D132" s="58"/>
      <c r="E132" s="58"/>
      <c r="F132" s="58"/>
    </row>
    <row r="133" spans="3:8" x14ac:dyDescent="0.25">
      <c r="C133" s="24"/>
      <c r="D133" s="24"/>
      <c r="E133" s="24"/>
    </row>
    <row r="134" spans="3:8" x14ac:dyDescent="0.25">
      <c r="C134" s="52" t="s">
        <v>31</v>
      </c>
      <c r="D134" s="52"/>
      <c r="E134" s="52"/>
      <c r="F134" s="52"/>
    </row>
    <row r="135" spans="3:8" x14ac:dyDescent="0.25">
      <c r="C135" s="24" t="s">
        <v>32</v>
      </c>
      <c r="D135" s="24"/>
      <c r="E135" s="24"/>
    </row>
    <row r="136" spans="3:8" x14ac:dyDescent="0.25">
      <c r="C136" s="24"/>
      <c r="D136" s="24"/>
      <c r="E136" s="24"/>
    </row>
    <row r="137" spans="3:8" x14ac:dyDescent="0.25">
      <c r="C137" s="52" t="s">
        <v>33</v>
      </c>
      <c r="D137" s="52"/>
      <c r="E137" s="52"/>
      <c r="F137" s="52"/>
    </row>
    <row r="138" spans="3:8" x14ac:dyDescent="0.25">
      <c r="C138" s="24"/>
      <c r="D138" s="24"/>
      <c r="E138" s="24"/>
    </row>
    <row r="139" spans="3:8" x14ac:dyDescent="0.25">
      <c r="C139" s="52" t="s">
        <v>34</v>
      </c>
      <c r="D139" s="52"/>
      <c r="E139" s="52"/>
      <c r="F139" s="52"/>
    </row>
    <row r="140" spans="3:8" x14ac:dyDescent="0.25">
      <c r="C140" s="24"/>
      <c r="D140" s="24"/>
      <c r="E140" s="24"/>
    </row>
    <row r="141" spans="3:8" x14ac:dyDescent="0.25">
      <c r="C141" s="52" t="s">
        <v>35</v>
      </c>
      <c r="D141" s="52"/>
      <c r="E141" s="52"/>
      <c r="F141" s="52"/>
    </row>
    <row r="142" spans="3:8" x14ac:dyDescent="0.25">
      <c r="C142" s="24"/>
      <c r="D142" s="24"/>
      <c r="E142" s="24"/>
    </row>
    <row r="143" spans="3:8" x14ac:dyDescent="0.25">
      <c r="C143" s="52" t="s">
        <v>36</v>
      </c>
      <c r="D143" s="52"/>
      <c r="E143" s="52"/>
      <c r="F143" s="52"/>
    </row>
    <row r="144" spans="3:8" x14ac:dyDescent="0.25">
      <c r="C144" s="24" t="s">
        <v>37</v>
      </c>
      <c r="D144" s="24"/>
      <c r="E144" s="24"/>
    </row>
    <row r="146" spans="3:6" x14ac:dyDescent="0.25">
      <c r="C146" s="52" t="s">
        <v>36</v>
      </c>
      <c r="D146" s="52"/>
      <c r="E146" s="52"/>
      <c r="F146" s="52"/>
    </row>
    <row r="147" spans="3:6" x14ac:dyDescent="0.25">
      <c r="C147" s="24" t="s">
        <v>38</v>
      </c>
      <c r="D147" s="24"/>
      <c r="E147" s="24"/>
    </row>
  </sheetData>
  <mergeCells count="62">
    <mergeCell ref="C137:F137"/>
    <mergeCell ref="C139:F139"/>
    <mergeCell ref="C141:F141"/>
    <mergeCell ref="C143:F143"/>
    <mergeCell ref="C146:F146"/>
    <mergeCell ref="A1:I1"/>
    <mergeCell ref="A2:I2"/>
    <mergeCell ref="A3:I3"/>
    <mergeCell ref="A4:I4"/>
    <mergeCell ref="C131:F131"/>
    <mergeCell ref="F36:F37"/>
    <mergeCell ref="G36:G37"/>
    <mergeCell ref="H36:H37"/>
    <mergeCell ref="C48:C49"/>
    <mergeCell ref="D48:E49"/>
    <mergeCell ref="F48:F49"/>
    <mergeCell ref="G48:G49"/>
    <mergeCell ref="H48:H49"/>
    <mergeCell ref="C60:C61"/>
    <mergeCell ref="D60:E61"/>
    <mergeCell ref="F60:F61"/>
    <mergeCell ref="A5:I5"/>
    <mergeCell ref="A33:I33"/>
    <mergeCell ref="B35:J35"/>
    <mergeCell ref="B47:J47"/>
    <mergeCell ref="B59:J59"/>
    <mergeCell ref="D21:E22"/>
    <mergeCell ref="C21:C22"/>
    <mergeCell ref="F21:F22"/>
    <mergeCell ref="G21:G22"/>
    <mergeCell ref="H21:H22"/>
    <mergeCell ref="C36:C37"/>
    <mergeCell ref="D36:E37"/>
    <mergeCell ref="C134:F134"/>
    <mergeCell ref="A117:I117"/>
    <mergeCell ref="A6:I6"/>
    <mergeCell ref="A8:I8"/>
    <mergeCell ref="A17:I17"/>
    <mergeCell ref="B86:J86"/>
    <mergeCell ref="A101:I101"/>
    <mergeCell ref="B20:J20"/>
    <mergeCell ref="A72:I72"/>
    <mergeCell ref="C132:F132"/>
    <mergeCell ref="B74:J74"/>
    <mergeCell ref="B119:J119"/>
    <mergeCell ref="G60:G61"/>
    <mergeCell ref="H60:H61"/>
    <mergeCell ref="C75:C76"/>
    <mergeCell ref="D75:E76"/>
    <mergeCell ref="F75:F76"/>
    <mergeCell ref="G75:G76"/>
    <mergeCell ref="H75:H76"/>
    <mergeCell ref="C87:C88"/>
    <mergeCell ref="D87:E88"/>
    <mergeCell ref="F87:F88"/>
    <mergeCell ref="G87:G88"/>
    <mergeCell ref="H87:H88"/>
    <mergeCell ref="C121:C122"/>
    <mergeCell ref="D121:E122"/>
    <mergeCell ref="F121:F122"/>
    <mergeCell ref="G121:G122"/>
    <mergeCell ref="H121:H122"/>
  </mergeCells>
  <pageMargins left="0.44" right="0.33" top="0.55000000000000004" bottom="0.61" header="0.3" footer="0.3"/>
  <pageSetup scale="72" fitToHeight="0" orientation="portrait" r:id="rId1"/>
  <headerFooter>
    <oddFooter>&amp;L&amp;"-,Bold"Printed: &amp;D, &amp;T&amp;CRFP Number MLGCA # 2019-04&amp;RPage # &amp;P</oddFooter>
  </headerFooter>
  <rowBreaks count="3" manualBreakCount="3">
    <brk id="32" max="8" man="1"/>
    <brk id="71" max="8" man="1"/>
    <brk id="11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Maryland Lottery &amp; Gaming Control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Nielsen</dc:creator>
  <cp:lastModifiedBy>Howells, Robert</cp:lastModifiedBy>
  <cp:lastPrinted>2019-09-13T14:02:14Z</cp:lastPrinted>
  <dcterms:created xsi:type="dcterms:W3CDTF">2019-08-02T17:09:29Z</dcterms:created>
  <dcterms:modified xsi:type="dcterms:W3CDTF">2020-11-18T20:02:36Z</dcterms:modified>
</cp:coreProperties>
</file>